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mayaud\Desktop\"/>
    </mc:Choice>
  </mc:AlternateContent>
  <xr:revisionPtr revIDLastSave="0" documentId="13_ncr:1_{DF4C4099-1F25-463E-849A-F64944EFA37B}" xr6:coauthVersionLast="47" xr6:coauthVersionMax="47" xr10:uidLastSave="{00000000-0000-0000-0000-000000000000}"/>
  <bookViews>
    <workbookView xWindow="-98" yWindow="-98" windowWidth="21795" windowHeight="13996" xr2:uid="{16E9E6B0-83A9-4AB5-8308-078EBC771D36}"/>
  </bookViews>
  <sheets>
    <sheet name="Base totale Janvier 2025" sheetId="1" r:id="rId1"/>
  </sheets>
  <definedNames>
    <definedName name="_xlnm._FilterDatabase" localSheetId="0" hidden="1">'Base totale Janvier 2025'!$A$2:$E$504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5" i="1" l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<sst xmlns="http://schemas.openxmlformats.org/spreadsheetml/2006/main" count="1431" uniqueCount="834">
  <si>
    <t>Code article</t>
  </si>
  <si>
    <t>Libellé</t>
  </si>
  <si>
    <t>Q. physique</t>
  </si>
  <si>
    <t>Série interne</t>
  </si>
  <si>
    <t>D. entrée</t>
  </si>
  <si>
    <t>30802OLD</t>
  </si>
  <si>
    <t>COUVERTURE COTON/EVA FLEX ADULTE-7KGS- 140X200CM</t>
  </si>
  <si>
    <t/>
  </si>
  <si>
    <t>16119-23</t>
  </si>
  <si>
    <t>NOUVELLE STATION D'ACCUEIL GEWA CONNECT/GEWA ONE POUR SMARTPHONE 2023*</t>
  </si>
  <si>
    <t>621966</t>
  </si>
  <si>
    <t>BRAS UNIVERSEL*</t>
  </si>
  <si>
    <t>30881OLD</t>
  </si>
  <si>
    <t>SensOn BLACK XS/S</t>
  </si>
  <si>
    <t>30882OLD</t>
  </si>
  <si>
    <t>SensOn BLACK M/L</t>
  </si>
  <si>
    <t>461196</t>
  </si>
  <si>
    <t>SUPPORT TABLETTE POUR GEWA CONNECT*</t>
  </si>
  <si>
    <t>06323</t>
  </si>
  <si>
    <t>CONTACTEUR SPEC SWITCH JAUNE*</t>
  </si>
  <si>
    <t>06247</t>
  </si>
  <si>
    <t>CONTACTEUR MICRO-LEGER*</t>
  </si>
  <si>
    <t>30755OLD</t>
  </si>
  <si>
    <t>COUVERTURE COTON IGNIFUGE GRANUL  ADULTE 5KGS 140X200CM</t>
  </si>
  <si>
    <t>30947OLD</t>
  </si>
  <si>
    <t>POUF SENSIT CITRON VERT</t>
  </si>
  <si>
    <t>30509OLD</t>
  </si>
  <si>
    <t>MyFit M/L BILLES 25MM OUVERTURE EPAULES</t>
  </si>
  <si>
    <t>451030</t>
  </si>
  <si>
    <t>MINI ARM BRAS ARTICULE 40CM*</t>
  </si>
  <si>
    <t>P600605</t>
  </si>
  <si>
    <t>PRISE CONNECTEE SR2*</t>
  </si>
  <si>
    <t>0A</t>
  </si>
  <si>
    <t>1611823</t>
  </si>
  <si>
    <t>EMETTEUR GEWA CONNECT 2023*</t>
  </si>
  <si>
    <t>1050866</t>
  </si>
  <si>
    <t>22404-1</t>
  </si>
  <si>
    <t>POUSSETTE BUG GREYline S /GRIS FONCE BLEU ET VERT/ SANS CEINTURE*</t>
  </si>
  <si>
    <t>2001493-001</t>
  </si>
  <si>
    <t>50810</t>
  </si>
  <si>
    <t>PROTAC SENSIT FRAME (CHASSIS)</t>
  </si>
  <si>
    <t>20220907385-01</t>
  </si>
  <si>
    <t>30945</t>
  </si>
  <si>
    <t>POUF SENSIT BLEU</t>
  </si>
  <si>
    <t>20231107758-090101</t>
  </si>
  <si>
    <t>30725</t>
  </si>
  <si>
    <t>COUVERTURE NON INIF. FLEX COMBI ADULTE-6KGS- 140X200CM</t>
  </si>
  <si>
    <t>202502001</t>
  </si>
  <si>
    <t>02530</t>
  </si>
  <si>
    <t>DYNAMICO D'INTERIEUR TAILLE 4*</t>
  </si>
  <si>
    <t>2308034-004</t>
  </si>
  <si>
    <t>30914</t>
  </si>
  <si>
    <t>FAUTEUIL SENSIT BLEU INF. 180CM</t>
  </si>
  <si>
    <t>250821012</t>
  </si>
  <si>
    <t>22500</t>
  </si>
  <si>
    <t>POUSSETTE NOIRE PIPER TAILLE UNIQUE*</t>
  </si>
  <si>
    <t>284007752</t>
  </si>
  <si>
    <t>22653J-1</t>
  </si>
  <si>
    <t>POUSSETTE TOM 4 CL STANDARD JEAN*</t>
  </si>
  <si>
    <t>298029914</t>
  </si>
  <si>
    <t>30744-5</t>
  </si>
  <si>
    <t>COUVERTURE GRANUL/BALLES COTON ADULTE 5KGS 140X200CM</t>
  </si>
  <si>
    <t>30744-1</t>
  </si>
  <si>
    <t>117623</t>
  </si>
  <si>
    <t>EMETTEUR GEWA ONE 2023*</t>
  </si>
  <si>
    <t>351458590404021</t>
  </si>
  <si>
    <t>2291110</t>
  </si>
  <si>
    <t>SIEGE STINGRAY T1/ RP.18CM*</t>
  </si>
  <si>
    <t>6114264</t>
  </si>
  <si>
    <t>01709-1</t>
  </si>
  <si>
    <t>EMETTEUR CONTROL PROG*</t>
  </si>
  <si>
    <t>768736</t>
  </si>
  <si>
    <t>01922</t>
  </si>
  <si>
    <t>EMETTEUR CONTROL MEDI MULTI*</t>
  </si>
  <si>
    <t>8178307</t>
  </si>
  <si>
    <t>LV0128</t>
  </si>
  <si>
    <t>TURN ALL V2 3CYCLES INCL. HOUSSE ET BASE PU</t>
  </si>
  <si>
    <t>83021TU3CT00936</t>
  </si>
  <si>
    <t>SKY1</t>
  </si>
  <si>
    <t>AIDE A LA MARCHE SKYWALK BOLD CPL</t>
  </si>
  <si>
    <t>GA100EBG3729017</t>
  </si>
  <si>
    <t>BT11</t>
  </si>
  <si>
    <t>CUILLERE ANTI TREMBLEMENT BRAVO TWIST</t>
  </si>
  <si>
    <t>TC200EF2B11332</t>
  </si>
  <si>
    <t>TC200EF2B11569</t>
  </si>
  <si>
    <t>BT2</t>
  </si>
  <si>
    <t>CUILLERE ANTI TREMBLEMENT BRAVO CLASSIC</t>
  </si>
  <si>
    <t>TC221EAG3606058</t>
  </si>
  <si>
    <t>TC221EAG3606128</t>
  </si>
  <si>
    <t>TU3CT00174</t>
  </si>
  <si>
    <t>TU3CT00257</t>
  </si>
  <si>
    <t>TU3CT00297</t>
  </si>
  <si>
    <t>TU3CT00304</t>
  </si>
  <si>
    <t>GA100EBG3729009</t>
  </si>
  <si>
    <t>TC200EF2B11383</t>
  </si>
  <si>
    <t>TC200EF2B11606</t>
  </si>
  <si>
    <t>TC221EAG3606068</t>
  </si>
  <si>
    <t>30588OLD</t>
  </si>
  <si>
    <t>MyFit S BALLES 25 MM 2,5KG  87-95CM</t>
  </si>
  <si>
    <t>700-710-10-10</t>
  </si>
  <si>
    <t>GROUND ME 10CM  NOIR</t>
  </si>
  <si>
    <t>30736OLD</t>
  </si>
  <si>
    <t>COUVERTURE COTON/EVA PREMATURE-0,5KGS-50X67CM</t>
  </si>
  <si>
    <t>30880OLD</t>
  </si>
  <si>
    <t>SensOn BLACK XXS</t>
  </si>
  <si>
    <t>30422OLD</t>
  </si>
  <si>
    <t>BALLCUSHION GRIS FONCE 25MM 40X40CM</t>
  </si>
  <si>
    <t>30640</t>
  </si>
  <si>
    <t>KNEED ME</t>
  </si>
  <si>
    <t>30820OLD</t>
  </si>
  <si>
    <t>COUVERTURE IGNIFUGEE/EVA-POLY FLEX ADULTE-6KGS- 140X200CM</t>
  </si>
  <si>
    <t>30832OLD</t>
  </si>
  <si>
    <t>COUVERTURE IGNIFUGEE/EVA CALM JUNIOR-3,5KGS-100X140CM</t>
  </si>
  <si>
    <t>30506OLD</t>
  </si>
  <si>
    <t>MyFit S BALLES 38 MM 3,5KG  87-95CM</t>
  </si>
  <si>
    <t>30615</t>
  </si>
  <si>
    <t>PROTECTION MESH INCONTINENCE ADULTE 140X200CM</t>
  </si>
  <si>
    <t>30502OLD</t>
  </si>
  <si>
    <t>MyFit JUNIOR</t>
  </si>
  <si>
    <t>30916</t>
  </si>
  <si>
    <t>FAUTEUIL SENSIT VERT CITRON INF.180CM</t>
  </si>
  <si>
    <t>040122003</t>
  </si>
  <si>
    <t>0B</t>
  </si>
  <si>
    <t>1050867</t>
  </si>
  <si>
    <t>29902</t>
  </si>
  <si>
    <t>GRILLO G2 /PT MEDIUM  ANTE /SUPP. PELVIEN-THORACIQUE-HARNAIS-GUIDON*</t>
  </si>
  <si>
    <t>2001500-001</t>
  </si>
  <si>
    <t>20220907385-02</t>
  </si>
  <si>
    <t>202502003</t>
  </si>
  <si>
    <t>2209237-001</t>
  </si>
  <si>
    <t>237002267</t>
  </si>
  <si>
    <t>2402447-002</t>
  </si>
  <si>
    <t>250821013</t>
  </si>
  <si>
    <t>30955</t>
  </si>
  <si>
    <t>FAUTEUIL SENSIT STRAIGHT DOSSIER BLEU</t>
  </si>
  <si>
    <t>250821014</t>
  </si>
  <si>
    <t>30755</t>
  </si>
  <si>
    <t>250821020</t>
  </si>
  <si>
    <t>250821035</t>
  </si>
  <si>
    <t>30956</t>
  </si>
  <si>
    <t>FAUTEUIL SENSIT STRAIGHT DOSSIER VERT CITRON</t>
  </si>
  <si>
    <t>280821040</t>
  </si>
  <si>
    <t>22652J-1</t>
  </si>
  <si>
    <t>POUSSETTE TOM 4 CL JEAN MINI*</t>
  </si>
  <si>
    <t>291029041</t>
  </si>
  <si>
    <t>30744-3</t>
  </si>
  <si>
    <t>05503N</t>
  </si>
  <si>
    <t>FLAMINGO 3 GRIS*</t>
  </si>
  <si>
    <t>334444</t>
  </si>
  <si>
    <t>351458590404187</t>
  </si>
  <si>
    <t>01925</t>
  </si>
  <si>
    <t>EMETTEUR GEWA MAXI*</t>
  </si>
  <si>
    <t>4002745</t>
  </si>
  <si>
    <t>55502-1B</t>
  </si>
  <si>
    <t>FLAMINGO HIGH LOW 2 BLEU*</t>
  </si>
  <si>
    <t>496860</t>
  </si>
  <si>
    <t>58102</t>
  </si>
  <si>
    <t>MANATEE 2*</t>
  </si>
  <si>
    <t>5078194</t>
  </si>
  <si>
    <t>6112575</t>
  </si>
  <si>
    <t>789473</t>
  </si>
  <si>
    <t>797585</t>
  </si>
  <si>
    <t>83021TU3CT01026</t>
  </si>
  <si>
    <t>GA100EBG3729027</t>
  </si>
  <si>
    <t>TC200EF2B11257</t>
  </si>
  <si>
    <t>TC200EF2B11422</t>
  </si>
  <si>
    <t>TC221EAG3606136</t>
  </si>
  <si>
    <t>TU3CT00172</t>
  </si>
  <si>
    <t>TU3CT00175</t>
  </si>
  <si>
    <t>TU3CT00178</t>
  </si>
  <si>
    <t>30700OLD</t>
  </si>
  <si>
    <t>COUVERTURE COTON/EVA JUNIOR-3,5KGS-100X140CM</t>
  </si>
  <si>
    <t>30702OLD</t>
  </si>
  <si>
    <t>COUVERTURE COTON/EVA  ADULTE-7KGS- 140X200CM</t>
  </si>
  <si>
    <t>16119-1</t>
  </si>
  <si>
    <t>STATION D'ACCUEIL GEWA CONNECT/GEWA ONE POUR SMARTPHONE*</t>
  </si>
  <si>
    <t>30916OLD</t>
  </si>
  <si>
    <t>30556OLD</t>
  </si>
  <si>
    <t>30560OLD</t>
  </si>
  <si>
    <t>MyFit XL/2XL  BALLES 38 MM  4,5KG   107-115CM</t>
  </si>
  <si>
    <t>30446</t>
  </si>
  <si>
    <t>COCOON T3 VERT GRIS</t>
  </si>
  <si>
    <t>30643OLD</t>
  </si>
  <si>
    <t>KNEED ME TO GO VERT CITRON ADOLESCENT 3,2KG  65*42CM</t>
  </si>
  <si>
    <t>30550OLD</t>
  </si>
  <si>
    <t>MyFit ENFANT BALLES 38 MM 1,5KG 56-66CM</t>
  </si>
  <si>
    <t>30507OLD</t>
  </si>
  <si>
    <t>MyFit S BILLES 25MM OUVERTURE EPAULE</t>
  </si>
  <si>
    <t>0C</t>
  </si>
  <si>
    <t>1050827</t>
  </si>
  <si>
    <t>1806264-004</t>
  </si>
  <si>
    <t>20220207207</t>
  </si>
  <si>
    <t>30908I</t>
  </si>
  <si>
    <t>FAUTEUIL SENSIT NOIR INF. 180CM + POUF SENSIT</t>
  </si>
  <si>
    <t>20230507632-0411.01</t>
  </si>
  <si>
    <t>30748-5</t>
  </si>
  <si>
    <t>COUVERTURE IGNIFUGE GRANUL+BALLES ADULTE 5KGS 140X200CM</t>
  </si>
  <si>
    <t>20240807931-0711.1</t>
  </si>
  <si>
    <t>20240807931-0711.2</t>
  </si>
  <si>
    <t>202502002</t>
  </si>
  <si>
    <t>2201014-001</t>
  </si>
  <si>
    <t>278028192</t>
  </si>
  <si>
    <t>22500V</t>
  </si>
  <si>
    <t>POUSSETTE PIPER VERTE TAILLE UNIQUE*</t>
  </si>
  <si>
    <t>297010962</t>
  </si>
  <si>
    <t>30744-4</t>
  </si>
  <si>
    <t>351458590403767</t>
  </si>
  <si>
    <t>4002752</t>
  </si>
  <si>
    <t>6112978</t>
  </si>
  <si>
    <t>728183</t>
  </si>
  <si>
    <t>789505</t>
  </si>
  <si>
    <t>55901</t>
  </si>
  <si>
    <t>HERON AVEC ACCOUDOIRS ESCAMOTABLES*</t>
  </si>
  <si>
    <t>8002468</t>
  </si>
  <si>
    <t>83021TU3CT00938</t>
  </si>
  <si>
    <t>310000-R129</t>
  </si>
  <si>
    <t>SIEGE MULTIREGLABLE KIDSFLEX TAILLE 2 NOIR CHARGE 36KG R-129*</t>
  </si>
  <si>
    <t>KF2-129-2024-1104</t>
  </si>
  <si>
    <t>P09EU0193</t>
  </si>
  <si>
    <t>TC200EF2B11650</t>
  </si>
  <si>
    <t>TC200EF2B11790</t>
  </si>
  <si>
    <t>TC221EAG3606110</t>
  </si>
  <si>
    <t>TU3CT00176</t>
  </si>
  <si>
    <t>TU3CT01675</t>
  </si>
  <si>
    <t>30551OLD</t>
  </si>
  <si>
    <t>MyFit XS 38MM</t>
  </si>
  <si>
    <t>30508OLD</t>
  </si>
  <si>
    <t>MyFit M/L</t>
  </si>
  <si>
    <t>16119-2</t>
  </si>
  <si>
    <t>NOUVELLE STATION D'ACCUEIL GEWA CONNECT/GEWA ONE POUR SMARTPHONE 2022</t>
  </si>
  <si>
    <t>0F</t>
  </si>
  <si>
    <t>1023983</t>
  </si>
  <si>
    <t>1050825</t>
  </si>
  <si>
    <t>2001496-001</t>
  </si>
  <si>
    <t>20220907385-05</t>
  </si>
  <si>
    <t>30914I</t>
  </si>
  <si>
    <t>FAUTEUIL SENSIT BLEU INF. 180CM + POUF SENSIT</t>
  </si>
  <si>
    <t>20230907709-001</t>
  </si>
  <si>
    <t>202502005</t>
  </si>
  <si>
    <t>2206591-003</t>
  </si>
  <si>
    <t>271006278</t>
  </si>
  <si>
    <t>278028189</t>
  </si>
  <si>
    <t>3004644</t>
  </si>
  <si>
    <t>30744-2</t>
  </si>
  <si>
    <t>351458590439787</t>
  </si>
  <si>
    <t>4002938</t>
  </si>
  <si>
    <t>2292210</t>
  </si>
  <si>
    <t>SIEGE STINGRAY T2/ RP.31CM*</t>
  </si>
  <si>
    <t>6145163</t>
  </si>
  <si>
    <t>8013478</t>
  </si>
  <si>
    <t>83021TU3CT01031</t>
  </si>
  <si>
    <t>TC200EF2B11391</t>
  </si>
  <si>
    <t>TC200EF2B11419</t>
  </si>
  <si>
    <t>TC221EAG3606073</t>
  </si>
  <si>
    <t>TU3CT00287</t>
  </si>
  <si>
    <t>30914OLD</t>
  </si>
  <si>
    <t>30945OLD</t>
  </si>
  <si>
    <t>70003</t>
  </si>
  <si>
    <t>CUILLERE  A SOUPE ADDITIONNELLE OBI*</t>
  </si>
  <si>
    <t>30800OLD</t>
  </si>
  <si>
    <t>COUVERTURE COTON/EVA FLEX JUNIOR-4KGS-100X140CM</t>
  </si>
  <si>
    <t>30804OLD</t>
  </si>
  <si>
    <t>COUVERTURE COTON/EVA FLEX ADULTE-10KGS- 140X200CM</t>
  </si>
  <si>
    <t>30552OLD</t>
  </si>
  <si>
    <t>MyFit JUNIOR  BALLES 38 MM 2,5KG 67-77CM</t>
  </si>
  <si>
    <t>30590OLD</t>
  </si>
  <si>
    <t>MyFit M/L BALLES 25 MM  3KG 96-106CM</t>
  </si>
  <si>
    <t>30651OLD</t>
  </si>
  <si>
    <t>KNEED ME ADULTES BALLES 38MM VERT CITRON npu</t>
  </si>
  <si>
    <t>4510J</t>
  </si>
  <si>
    <t>CONTACTEUR MINI PIKO JAUNE 75GR*</t>
  </si>
  <si>
    <t>0E</t>
  </si>
  <si>
    <t>1050868</t>
  </si>
  <si>
    <t>22401-1</t>
  </si>
  <si>
    <t>POUSSETTE BUG GREYline S /GRIS CLAIR BLEU ET ROSE/ SANS CEINTURE*</t>
  </si>
  <si>
    <t>1901473-001</t>
  </si>
  <si>
    <t>20220907385-04</t>
  </si>
  <si>
    <t>30836</t>
  </si>
  <si>
    <t>COUVERTURE IGNIFUGEE/EVA CALM ADULTE-7KGS- 140X200CM</t>
  </si>
  <si>
    <t>20240103</t>
  </si>
  <si>
    <t>202502004</t>
  </si>
  <si>
    <t>2200398-001</t>
  </si>
  <si>
    <t>2209592-001</t>
  </si>
  <si>
    <t>237002909</t>
  </si>
  <si>
    <t>278028188</t>
  </si>
  <si>
    <t>351458590440983</t>
  </si>
  <si>
    <t>4002785</t>
  </si>
  <si>
    <t>563812</t>
  </si>
  <si>
    <t>6113988</t>
  </si>
  <si>
    <t>663032</t>
  </si>
  <si>
    <t>789529</t>
  </si>
  <si>
    <t>01841</t>
  </si>
  <si>
    <t>MEMO TIMER 20MN*</t>
  </si>
  <si>
    <t>8003480</t>
  </si>
  <si>
    <t>01842</t>
  </si>
  <si>
    <t>MEMO TIMER 60MN*</t>
  </si>
  <si>
    <t>8006150</t>
  </si>
  <si>
    <t>820294</t>
  </si>
  <si>
    <t>83021TU3CT00818</t>
  </si>
  <si>
    <t>GA100EBG3729007</t>
  </si>
  <si>
    <t>SKY2</t>
  </si>
  <si>
    <t>AIDE A LA MARCHE SKYWALK LITE</t>
  </si>
  <si>
    <t>GA101EBG3726012</t>
  </si>
  <si>
    <t>TC221EAG3606028.</t>
  </si>
  <si>
    <t>TU3CT00173</t>
  </si>
  <si>
    <t>TU3CT01676</t>
  </si>
  <si>
    <t>70050</t>
  </si>
  <si>
    <t>SUPPORT DE BRAS DOWING² COMPLET*</t>
  </si>
  <si>
    <t>U09404</t>
  </si>
  <si>
    <t>30582OLD</t>
  </si>
  <si>
    <t>MyFit JUNIOR  BALLES 25 MM 1,2KG 67-77CM</t>
  </si>
  <si>
    <t>30584OLD</t>
  </si>
  <si>
    <t>MyFit XXS  BALLES 25 MM 1,7KG</t>
  </si>
  <si>
    <t>700-710-10-20</t>
  </si>
  <si>
    <t>GROUND ME 20CM  NOIR</t>
  </si>
  <si>
    <t>30946OLD</t>
  </si>
  <si>
    <t>POUF SENSIT MASTIC</t>
  </si>
  <si>
    <t>30562OLD</t>
  </si>
  <si>
    <t>MyFit 3XL/4XL BALLES 38 MM  5KG   116-124CM</t>
  </si>
  <si>
    <t>30580.</t>
  </si>
  <si>
    <t>MyFit ENFANT BALLES 25 MM 1KG 56-66CM</t>
  </si>
  <si>
    <t>30592OLD</t>
  </si>
  <si>
    <t>MyFit XL/2XL  BALLES 25 MM  3,5KG   107-115CM</t>
  </si>
  <si>
    <t>30594OLD</t>
  </si>
  <si>
    <t>MyFit 3XL/4XL BALLES 25 MM  4KG   116-124CM</t>
  </si>
  <si>
    <t>30605</t>
  </si>
  <si>
    <t>PROTECTION DE COUVERTUR BALL BLANKET COTON EGYP. BLANC 140X200CM</t>
  </si>
  <si>
    <t>30952OLD</t>
  </si>
  <si>
    <t>FAUTEUIL SENSIT STRAIGHT DOSSIER MASTIC</t>
  </si>
  <si>
    <t>30440OLD</t>
  </si>
  <si>
    <t>SENSCIRCLE VERT CITRON</t>
  </si>
  <si>
    <t>30949OLD</t>
  </si>
  <si>
    <t>POUF SENSIT NATURE BLEU MARINE pour extérieur</t>
  </si>
  <si>
    <t>30907OLD</t>
  </si>
  <si>
    <t>FAUTEUIL SENSIT NATURE BLEU MARIN INF. 180CM</t>
  </si>
  <si>
    <t>30511OLD</t>
  </si>
  <si>
    <t>MyFit XL/2XL BILLES 25MM OUVERTURE EPAULE</t>
  </si>
  <si>
    <t>30614</t>
  </si>
  <si>
    <t>30620</t>
  </si>
  <si>
    <t>PROTECTION INCONTINENCE ADULTE 140X200CM</t>
  </si>
  <si>
    <t>30636</t>
  </si>
  <si>
    <t>PROTECTION IGNIFUGEE 140X200CM</t>
  </si>
  <si>
    <t>30638</t>
  </si>
  <si>
    <t>PROTECTION IGNIFUGEE 140X220CM</t>
  </si>
  <si>
    <t>30828</t>
  </si>
  <si>
    <t>COUVERTURE COTON/EVA CALM ADULTE-7KGS- 140X200CM</t>
  </si>
  <si>
    <t>03032022012</t>
  </si>
  <si>
    <t>30824</t>
  </si>
  <si>
    <t>COUVERTURE COTON/EVA CALM JUNIOR-3,5KGS-100X140CM</t>
  </si>
  <si>
    <t>03032022014</t>
  </si>
  <si>
    <t>30751</t>
  </si>
  <si>
    <t>COUVERTURE COTON/GRANUL  ADULTE-6KGS- 140X220CM</t>
  </si>
  <si>
    <t>040122002</t>
  </si>
  <si>
    <t>30883</t>
  </si>
  <si>
    <t>SensOn BLACK JUNIOR</t>
  </si>
  <si>
    <t>051021006</t>
  </si>
  <si>
    <t>BA5400</t>
  </si>
  <si>
    <t>CHAISE DOUCHE INOX INCLINABLE BALTIC ST</t>
  </si>
  <si>
    <t>0908240003120</t>
  </si>
  <si>
    <t>0908240005120</t>
  </si>
  <si>
    <t>29903</t>
  </si>
  <si>
    <t>GRILLO G2/SA 1-2  POSTERIEUR /SIEGE-SUPPORT  LOMBAIRE-SUPPORTS BRAS*</t>
  </si>
  <si>
    <t>1304805-001</t>
  </si>
  <si>
    <t>29961</t>
  </si>
  <si>
    <t>GRILLO G2 /PA LARGE POSTE/SUPP PELVIEN+HARNAIS-SUPPORTS BRAS*</t>
  </si>
  <si>
    <t>1400949-001</t>
  </si>
  <si>
    <t>02510</t>
  </si>
  <si>
    <t>DYNAMICO D'INTERIEUR TAILLE 2*</t>
  </si>
  <si>
    <t>1708029-003</t>
  </si>
  <si>
    <t>02500</t>
  </si>
  <si>
    <t>DYNAMICO D'INTERIEUR TAILLE 1 *</t>
  </si>
  <si>
    <t>1805540-001</t>
  </si>
  <si>
    <t>29960</t>
  </si>
  <si>
    <t>GRILLO G2 /PT LARGE  ANTE /SUPP. PELVIEN-THORACIQUE-HARNAIS-GUIDON*</t>
  </si>
  <si>
    <t>1808213-001</t>
  </si>
  <si>
    <t>101655</t>
  </si>
  <si>
    <t>STANDY APP MULTISENSORIEL T2 SMALL*</t>
  </si>
  <si>
    <t>1809874-001</t>
  </si>
  <si>
    <t>02568</t>
  </si>
  <si>
    <t>STANDY 4 ELECTRO WING SANGLE STANDARD*</t>
  </si>
  <si>
    <t>2006756-001</t>
  </si>
  <si>
    <t>50812</t>
  </si>
  <si>
    <t>PROTAC SENSACK S LG 139CM 4KG</t>
  </si>
  <si>
    <t>20220407316</t>
  </si>
  <si>
    <t>50813</t>
  </si>
  <si>
    <t>PROTAC SENSACK M LG 196CM 5.5KG</t>
  </si>
  <si>
    <t>20220407316-1</t>
  </si>
  <si>
    <t>30881</t>
  </si>
  <si>
    <t>20220704-1</t>
  </si>
  <si>
    <t>20220907385-03</t>
  </si>
  <si>
    <t>460000</t>
  </si>
  <si>
    <t>SIEGE IPAI LGT CHARGE 36KG, APPUI-TETE ET SUPPORTS DE TRONC REGLABLES</t>
  </si>
  <si>
    <t>2022-1008</t>
  </si>
  <si>
    <t>2022-1012</t>
  </si>
  <si>
    <t>30804</t>
  </si>
  <si>
    <t>20230103</t>
  </si>
  <si>
    <t>20230107534</t>
  </si>
  <si>
    <t>20230207562-03</t>
  </si>
  <si>
    <t>20231007746-001</t>
  </si>
  <si>
    <t>20231007746-002</t>
  </si>
  <si>
    <t>20240807931-0711.3</t>
  </si>
  <si>
    <t>20240807931-0711.4</t>
  </si>
  <si>
    <t>30432</t>
  </si>
  <si>
    <t>PROTAC MYREST MEDIUM 48x65CM</t>
  </si>
  <si>
    <t>20241007992-1312.01</t>
  </si>
  <si>
    <t>20241007992-1312.02</t>
  </si>
  <si>
    <t>30507</t>
  </si>
  <si>
    <t>20250107</t>
  </si>
  <si>
    <t>02537</t>
  </si>
  <si>
    <t>DYNAMICO 5 POUR L'EXTERIEUR*</t>
  </si>
  <si>
    <t>2104621-001</t>
  </si>
  <si>
    <t>02538</t>
  </si>
  <si>
    <t>DYNAMICO D'INTERIEUR TAILLE 5 ADULTE*</t>
  </si>
  <si>
    <t>2105285-001</t>
  </si>
  <si>
    <t>30810</t>
  </si>
  <si>
    <t>COUVERTURE IGNIFUGEE/EVA FLEX ADULTE-7KGS- 140X200CM</t>
  </si>
  <si>
    <t>210821016</t>
  </si>
  <si>
    <t>02520</t>
  </si>
  <si>
    <t>DYNAMICO D'INTERIEUR TAILLE 3 *</t>
  </si>
  <si>
    <t>2109624-001</t>
  </si>
  <si>
    <t>2200622-001</t>
  </si>
  <si>
    <t>29000-1</t>
  </si>
  <si>
    <t>GRILLO G2 ANT PT MINI SUP Thoracique/SUP Pelv/Harnais sans tablette*</t>
  </si>
  <si>
    <t>2301180-001</t>
  </si>
  <si>
    <t>2302106-001</t>
  </si>
  <si>
    <t>2303451-001</t>
  </si>
  <si>
    <t>2305318-001</t>
  </si>
  <si>
    <t>2305319-001</t>
  </si>
  <si>
    <t>2308194-003</t>
  </si>
  <si>
    <t>2308733-002</t>
  </si>
  <si>
    <t>2310287-001</t>
  </si>
  <si>
    <t>29919</t>
  </si>
  <si>
    <t>GRILLO G2 /PA SMALL  POSTE/SUPP PELVIEN+HARNAIS-SUPPORTS BRAS*</t>
  </si>
  <si>
    <t>2310581-001</t>
  </si>
  <si>
    <t>22501</t>
  </si>
  <si>
    <t>POUSSETTE CORZINO TAILLE 1*</t>
  </si>
  <si>
    <t>233013696</t>
  </si>
  <si>
    <t>22503</t>
  </si>
  <si>
    <t>POUSSETTE CORZINO TAILLE 3*</t>
  </si>
  <si>
    <t>237014321</t>
  </si>
  <si>
    <t>02560</t>
  </si>
  <si>
    <t>STANDY 3*</t>
  </si>
  <si>
    <t>2400273-001</t>
  </si>
  <si>
    <t>02570</t>
  </si>
  <si>
    <t>MINI-STANDY 2*</t>
  </si>
  <si>
    <t>2401429-001</t>
  </si>
  <si>
    <t>02575</t>
  </si>
  <si>
    <t>MINI-STANDY 3*</t>
  </si>
  <si>
    <t>2401430-001</t>
  </si>
  <si>
    <t>2402828-003</t>
  </si>
  <si>
    <t>02526</t>
  </si>
  <si>
    <t>DYNAMICO 3 POUR L'EXTERIEUR*</t>
  </si>
  <si>
    <t>2407504-001</t>
  </si>
  <si>
    <t>30826</t>
  </si>
  <si>
    <t>COUVERTURE COTON/EVA CALM ADULTE-4KGS- 140X200CM</t>
  </si>
  <si>
    <t>250107-1</t>
  </si>
  <si>
    <t>30584</t>
  </si>
  <si>
    <t>250107-2</t>
  </si>
  <si>
    <t>30802</t>
  </si>
  <si>
    <t>250107-3</t>
  </si>
  <si>
    <t>250821021</t>
  </si>
  <si>
    <t>250821027</t>
  </si>
  <si>
    <t>250821032</t>
  </si>
  <si>
    <t>250821037</t>
  </si>
  <si>
    <t>22502</t>
  </si>
  <si>
    <t>POUSSETTE CORZINO TAILLE 2*</t>
  </si>
  <si>
    <t>252015933</t>
  </si>
  <si>
    <t>029801</t>
  </si>
  <si>
    <t>CHÂSSIS MUSTANG / JAUNE ROUES 4" / T1*</t>
  </si>
  <si>
    <t>272083</t>
  </si>
  <si>
    <t>029802</t>
  </si>
  <si>
    <t>CHASSIS MUSTANG T2*</t>
  </si>
  <si>
    <t>272891</t>
  </si>
  <si>
    <t>275007031</t>
  </si>
  <si>
    <t>22504</t>
  </si>
  <si>
    <t>POUSSETTE CORZINO TAILLE 4*</t>
  </si>
  <si>
    <t>275018461</t>
  </si>
  <si>
    <t>278019070</t>
  </si>
  <si>
    <t>282028453</t>
  </si>
  <si>
    <t>22654J-1</t>
  </si>
  <si>
    <t>POUSSETTE TOM 4 CL MAXI JEAN*</t>
  </si>
  <si>
    <t>282028496</t>
  </si>
  <si>
    <t>288008475</t>
  </si>
  <si>
    <t>292020526</t>
  </si>
  <si>
    <t>293009776</t>
  </si>
  <si>
    <t>293009786</t>
  </si>
  <si>
    <t>294021061</t>
  </si>
  <si>
    <t>029804</t>
  </si>
  <si>
    <t>CHÂSSIS MUSTANG T4*</t>
  </si>
  <si>
    <t>298431</t>
  </si>
  <si>
    <t>55501-1</t>
  </si>
  <si>
    <t>FLAMINGO HIGH LOW 1*</t>
  </si>
  <si>
    <t>374840</t>
  </si>
  <si>
    <t>55503-1</t>
  </si>
  <si>
    <t>FLAMINGO HIGH LOW 3 BLEU*</t>
  </si>
  <si>
    <t>392485</t>
  </si>
  <si>
    <t>3C-P09EU0150</t>
  </si>
  <si>
    <t>05504N</t>
  </si>
  <si>
    <t>FLAMINGO 4 GRIS* NPU</t>
  </si>
  <si>
    <t>402107</t>
  </si>
  <si>
    <t>5065641</t>
  </si>
  <si>
    <t>58100</t>
  </si>
  <si>
    <t>MANATEE 0*</t>
  </si>
  <si>
    <t>5066584</t>
  </si>
  <si>
    <t>58101</t>
  </si>
  <si>
    <t>MANATEE 1*</t>
  </si>
  <si>
    <t>5067811</t>
  </si>
  <si>
    <t>58103</t>
  </si>
  <si>
    <t>MANATEE 3*</t>
  </si>
  <si>
    <t>5080198</t>
  </si>
  <si>
    <t>5082683</t>
  </si>
  <si>
    <t>5085657</t>
  </si>
  <si>
    <t>02376</t>
  </si>
  <si>
    <t>CROCODILE TAILLE 2**</t>
  </si>
  <si>
    <t>5089360</t>
  </si>
  <si>
    <t>02609</t>
  </si>
  <si>
    <t>CROCODILE TAILLE 0**</t>
  </si>
  <si>
    <t>5103475</t>
  </si>
  <si>
    <t>5103500</t>
  </si>
  <si>
    <t>02370</t>
  </si>
  <si>
    <t>CROCODILE TAILLE 3**</t>
  </si>
  <si>
    <t>5105272</t>
  </si>
  <si>
    <t>02375</t>
  </si>
  <si>
    <t>CROCODILE TAILLE 1**</t>
  </si>
  <si>
    <t>5106930</t>
  </si>
  <si>
    <t>5107114</t>
  </si>
  <si>
    <t>5111870</t>
  </si>
  <si>
    <t>5119350</t>
  </si>
  <si>
    <t>30922S</t>
  </si>
  <si>
    <t>FAUTEUIL SENSIT NOIR SUP. 180CM + POUF SENSIT</t>
  </si>
  <si>
    <t>600-912-3820-10</t>
  </si>
  <si>
    <t>6112323</t>
  </si>
  <si>
    <t>8003693</t>
  </si>
  <si>
    <t>04077-060-1</t>
  </si>
  <si>
    <t>DIAGOKIT ELECTRIQUE   60CM</t>
  </si>
  <si>
    <t>N30-4146</t>
  </si>
  <si>
    <t>P09EU0074</t>
  </si>
  <si>
    <t>P09EU0145</t>
  </si>
  <si>
    <t>LV0098</t>
  </si>
  <si>
    <t>TURN ALL V2 3CYCLES BARIATRIQUE INCL. HOUSSE ET BASE PU</t>
  </si>
  <si>
    <t>TU3CTB00098</t>
  </si>
  <si>
    <t>70078</t>
  </si>
  <si>
    <t>KIT DEMARRAGE DOWING²*</t>
  </si>
  <si>
    <t>U19405</t>
  </si>
  <si>
    <t>U59402</t>
  </si>
  <si>
    <t>U79405</t>
  </si>
  <si>
    <t>U89403</t>
  </si>
  <si>
    <t>01035</t>
  </si>
  <si>
    <t>SURELEVATION DE WC FIXE 5 CM</t>
  </si>
  <si>
    <t>01036</t>
  </si>
  <si>
    <t>SURELEVATION DE WC FIXE 10 CM</t>
  </si>
  <si>
    <t>06226</t>
  </si>
  <si>
    <t>CONTACTEUR A EFFLEUREMENT (TOUS COLORIS)*</t>
  </si>
  <si>
    <t>20114</t>
  </si>
  <si>
    <t>CHAISE DOUCHE/WC NIELSEN DOSSIER PLAST. ASSISE OUVERTE</t>
  </si>
  <si>
    <t>20114.</t>
  </si>
  <si>
    <t>CHAISE DOUCHE/WC NIELSEN DOSSIER PLAST. ASSISE OUVERTE*</t>
  </si>
  <si>
    <t>1263-AEB</t>
  </si>
  <si>
    <t>POIGNEE COUDEE 90° 40X40CM BLANCHE</t>
  </si>
  <si>
    <t>03030</t>
  </si>
  <si>
    <t>ERGOREST 20CM REGL.7.5-45CM /13CM*</t>
  </si>
  <si>
    <t>34000</t>
  </si>
  <si>
    <t>ECRAN DE PROTECTION A VISIERE ADULTES*</t>
  </si>
  <si>
    <t>1287B</t>
  </si>
  <si>
    <t>CUVETTE DE WC XL SORTIE HORIZONTALE</t>
  </si>
  <si>
    <t>1288-AEB</t>
  </si>
  <si>
    <t>FAUTEUIL DOUCHE TRENTO S SANS ROUES BLANC</t>
  </si>
  <si>
    <t>11381</t>
  </si>
  <si>
    <t>LAVABO SUPPORTLINE POIGNEE ET MANIV A GAUCHE</t>
  </si>
  <si>
    <t>LN3905</t>
  </si>
  <si>
    <t>PURIFICATEUR UVC DIRECT 72W</t>
  </si>
  <si>
    <t>LN3943</t>
  </si>
  <si>
    <t>PURIFICATEUR UVC DIRECT 36W</t>
  </si>
  <si>
    <t>LN3967</t>
  </si>
  <si>
    <t>PURIFICATEUR UVC DIRECT 108W</t>
  </si>
  <si>
    <t>36000</t>
  </si>
  <si>
    <t>ECRAN D'ACCUEIL POUR BUREAU</t>
  </si>
  <si>
    <t>37000</t>
  </si>
  <si>
    <t>ECRAN D'ACCUEIL POUR RECEPTION</t>
  </si>
  <si>
    <t>30956OLD</t>
  </si>
  <si>
    <t>LN0546</t>
  </si>
  <si>
    <t>PURIFICATEUR UVC FLOW DOUBLE FONCTION 72W AVEC PROTEC OUV + COMPTEUR</t>
  </si>
  <si>
    <t>LN0553</t>
  </si>
  <si>
    <t>PURIFICATEUR UVC FLOW DOUBLE FONCTION 144W AVEC PROTEC OU + COMPTEUR</t>
  </si>
  <si>
    <t>01194</t>
  </si>
  <si>
    <t>SURELEVATEUR 10CM DECOUPE A GAUCHE</t>
  </si>
  <si>
    <t>20111</t>
  </si>
  <si>
    <t>TABOURET DOUCHE NIELSEN HAUT VAR 50CM AVEC ACCOUD</t>
  </si>
  <si>
    <t>1242-AEB</t>
  </si>
  <si>
    <t>FAUTEUIL DCHE LUNETTE FERMEE ROULETTES*</t>
  </si>
  <si>
    <t>1206-B</t>
  </si>
  <si>
    <t>SIEGE DOUCHE MURAL DOSSIER RB BLANC</t>
  </si>
  <si>
    <t>30564OLD</t>
  </si>
  <si>
    <t>MyFit 5XL/6XL BALLES 38 MM  5KG   125-140CM</t>
  </si>
  <si>
    <t>30596OLD</t>
  </si>
  <si>
    <t>MyFit 5XL/6XL BALLES 28 MM  4.5KG 125-140CM*</t>
  </si>
  <si>
    <t>03011</t>
  </si>
  <si>
    <t>ERGOREST 14CM REGLAGE 8.5 A 45CM*</t>
  </si>
  <si>
    <t>03018</t>
  </si>
  <si>
    <t>ERGOREST 20 CM REGL. 7.5*</t>
  </si>
  <si>
    <t>03019</t>
  </si>
  <si>
    <t>ERGOREST 20 CM REGL.7.5-45CM /9CM*</t>
  </si>
  <si>
    <t>04246-0</t>
  </si>
  <si>
    <t>EVIER INOX DOUBLE BAC</t>
  </si>
  <si>
    <t>04246-1</t>
  </si>
  <si>
    <t>EVIER CUISINETTE 1 BAC 1 DECOUPE A DROITE</t>
  </si>
  <si>
    <t>04246-2</t>
  </si>
  <si>
    <t>DOMINO 2 FEUX VITRO</t>
  </si>
  <si>
    <t>04249-2</t>
  </si>
  <si>
    <t>DOMINO 2 FEUX INDUCTION</t>
  </si>
  <si>
    <t>04251</t>
  </si>
  <si>
    <t>EVIER A POSER 1200 X 600 INOX  EGOUTTOIR  A GAUCHE</t>
  </si>
  <si>
    <t>30441</t>
  </si>
  <si>
    <t>COCOON T1 ROUGE ET BLEU</t>
  </si>
  <si>
    <t>30444</t>
  </si>
  <si>
    <t>COCOON T2 VERT GRIS</t>
  </si>
  <si>
    <t>30445</t>
  </si>
  <si>
    <t>COCOON T3 ROUGE ET BLEU</t>
  </si>
  <si>
    <t>1320</t>
  </si>
  <si>
    <t>FAUTEUIL DE DOUCHE-GARDE ROBE MOBILE CORAL*</t>
  </si>
  <si>
    <t>30512OLD</t>
  </si>
  <si>
    <t>MyFit 3XL/4XL</t>
  </si>
  <si>
    <t>30514OLD</t>
  </si>
  <si>
    <t>COUSSIN BILLES EVA 40x40 cm</t>
  </si>
  <si>
    <t>1200-I304EB</t>
  </si>
  <si>
    <t>CADRE DE LAVABO REGLABLE BLANC</t>
  </si>
  <si>
    <t>30448</t>
  </si>
  <si>
    <t>COCOON T4 VERT GRIS</t>
  </si>
  <si>
    <t>30500OLD</t>
  </si>
  <si>
    <t>MyFit ENFANT</t>
  </si>
  <si>
    <t>1500</t>
  </si>
  <si>
    <t>MALLETTE DE PRESENTATION ERGOGRIP</t>
  </si>
  <si>
    <t>20111.</t>
  </si>
  <si>
    <t>...</t>
  </si>
  <si>
    <t>10166</t>
  </si>
  <si>
    <t>CHARIOT DE TRANSFERT SENTA*</t>
  </si>
  <si>
    <t>0416L62602</t>
  </si>
  <si>
    <t>02658</t>
  </si>
  <si>
    <t>DONDOLINO T2*</t>
  </si>
  <si>
    <t>1003038-001</t>
  </si>
  <si>
    <t>20100</t>
  </si>
  <si>
    <t>FAUT. WC/DOUCHE INOXLINE DOSSIER PU* 2 FONC ELEC.(RP en option)</t>
  </si>
  <si>
    <t>1035</t>
  </si>
  <si>
    <t>20119.</t>
  </si>
  <si>
    <t>CHAISE DOUCHE/WC INOXLINE INCL A GAZ*</t>
  </si>
  <si>
    <t>1369</t>
  </si>
  <si>
    <t>20090</t>
  </si>
  <si>
    <t>FAUT. WC/DOUCHE INOXLINE DOSS TOILE 2 FONC ELEC (RP en option)*</t>
  </si>
  <si>
    <t>1374</t>
  </si>
  <si>
    <t>1553</t>
  </si>
  <si>
    <t>22104-1</t>
  </si>
  <si>
    <t>POUSSETTE BUG NEW COLOR 1-2 /4 ROUES /ORANGE/ SANS CEINTURE*</t>
  </si>
  <si>
    <t>180084-001</t>
  </si>
  <si>
    <t>09001-1</t>
  </si>
  <si>
    <t>SIEGE EVOLUTIF X-PANDA TAILLE 1-S*</t>
  </si>
  <si>
    <t>185874</t>
  </si>
  <si>
    <t>09002-1</t>
  </si>
  <si>
    <t>SIEGE EVOLUTIF X-PANDA TAILLE 2-S*</t>
  </si>
  <si>
    <t>185875</t>
  </si>
  <si>
    <t>09021</t>
  </si>
  <si>
    <t>CHASSIS HOBAS INTER.GAZ PR X-PANDA T1/2*</t>
  </si>
  <si>
    <t>186145</t>
  </si>
  <si>
    <t>186146</t>
  </si>
  <si>
    <t>40030</t>
  </si>
  <si>
    <t>TABOURET-SIEGE SALSA AVEC DOSSIER ET ACCOUDOIRS ASSISE MIDI / SALSA 12</t>
  </si>
  <si>
    <t>186637</t>
  </si>
  <si>
    <t>90833</t>
  </si>
  <si>
    <t>CHASSIS ROULANT COMBI FRAME X ROUES 24" T3*</t>
  </si>
  <si>
    <t>190102</t>
  </si>
  <si>
    <t>09022</t>
  </si>
  <si>
    <t>CHASSIS HOBAS INTER. GAZ X-PANDA T.3*</t>
  </si>
  <si>
    <t>191412</t>
  </si>
  <si>
    <t>04514-1</t>
  </si>
  <si>
    <t>VARIPLAN + PLATEAU 200 X 100  GRIS CLAIR/ H1/REGLAGE ELECT. EN KIT</t>
  </si>
  <si>
    <t>20191022</t>
  </si>
  <si>
    <t>03121</t>
  </si>
  <si>
    <t>TABLE ERGOTABLE 2 TYPE B 90x60CM HV=56-90CM</t>
  </si>
  <si>
    <t>2021-08-06</t>
  </si>
  <si>
    <t>2022-1009</t>
  </si>
  <si>
    <t>2022-1016</t>
  </si>
  <si>
    <t>2022-1017</t>
  </si>
  <si>
    <t>20230807634-001</t>
  </si>
  <si>
    <t>22650</t>
  </si>
  <si>
    <t>POUSSETTE TOM 4 CL MINI ROUES PIVOT.*</t>
  </si>
  <si>
    <t>214023409</t>
  </si>
  <si>
    <t>224024186</t>
  </si>
  <si>
    <t>2309397-001</t>
  </si>
  <si>
    <t>29911</t>
  </si>
  <si>
    <t>GRILLO G2 /PA SMALL  ANTERIEUR /SUPP. PELVIEN-HARNAIS-SUPPORTS BRAS*</t>
  </si>
  <si>
    <t>2401778-001</t>
  </si>
  <si>
    <t>2403756-003</t>
  </si>
  <si>
    <t>250821019</t>
  </si>
  <si>
    <t>250821026</t>
  </si>
  <si>
    <t>262442</t>
  </si>
  <si>
    <t>09003-2</t>
  </si>
  <si>
    <t>SIEGE EVOLUTIF X-PANDA TAILLE 3-M*</t>
  </si>
  <si>
    <t>276737</t>
  </si>
  <si>
    <t>40035</t>
  </si>
  <si>
    <t>SIEGE D'ACTIVITE ECO SALSA 100*</t>
  </si>
  <si>
    <t>286302</t>
  </si>
  <si>
    <t>40005</t>
  </si>
  <si>
    <t>TANGO ELECTRIQUE SANS ROTATION D'ASSISE / TANGO 100EF*</t>
  </si>
  <si>
    <t>371069</t>
  </si>
  <si>
    <t>377673</t>
  </si>
  <si>
    <t>4002753</t>
  </si>
  <si>
    <t>5029142</t>
  </si>
  <si>
    <t>04263-1</t>
  </si>
  <si>
    <t>VARIPLAN ELECTRIQUE 120X60 POUR KITCHENETTE PR EVIER 1 CUVE UNIQUEMENT</t>
  </si>
  <si>
    <t>50-41500-1</t>
  </si>
  <si>
    <t>5065640</t>
  </si>
  <si>
    <t>519108</t>
  </si>
  <si>
    <t>01715</t>
  </si>
  <si>
    <t>EMETTEUR CONTROL TV*</t>
  </si>
  <si>
    <t>661570911.04</t>
  </si>
  <si>
    <t>661588911.04</t>
  </si>
  <si>
    <t>01840</t>
  </si>
  <si>
    <t>MEMO TIMER 8MN*</t>
  </si>
  <si>
    <t>8002715</t>
  </si>
  <si>
    <t>8002717</t>
  </si>
  <si>
    <t>8002725</t>
  </si>
  <si>
    <t>8003467</t>
  </si>
  <si>
    <t>8003486</t>
  </si>
  <si>
    <t>8006139</t>
  </si>
  <si>
    <t>DEMO</t>
  </si>
  <si>
    <t>INCONNU</t>
  </si>
  <si>
    <t>03010-1</t>
  </si>
  <si>
    <t>TABLE DE GROUPE 165x90 CM</t>
  </si>
  <si>
    <t>N20-10376</t>
  </si>
  <si>
    <t>43102</t>
  </si>
  <si>
    <t>TABLE ERGOTABLE 2 GROUPE TYPE A 240x100CM HV=56-90 CM MANUELLE</t>
  </si>
  <si>
    <t>N20-11645</t>
  </si>
  <si>
    <t>43050</t>
  </si>
  <si>
    <t>TABLE ERGO MULTI TABLE, 2 ADAPT ENCOCHE (30 ET 40 CM) + ROUES FREINS</t>
  </si>
  <si>
    <t>N20-13300</t>
  </si>
  <si>
    <t>03015-1</t>
  </si>
  <si>
    <t>MINI-TABLE A</t>
  </si>
  <si>
    <t>N20-4963</t>
  </si>
  <si>
    <t>03204-1</t>
  </si>
  <si>
    <t>ERGOTABLE B 120X60CM. HAUT 48-68CM</t>
  </si>
  <si>
    <t>N20-9848</t>
  </si>
  <si>
    <t>111097</t>
  </si>
  <si>
    <t>LAVABO ELECTRIQUE SLIMLINE PROF.56CM</t>
  </si>
  <si>
    <t>N40-6095</t>
  </si>
  <si>
    <t>04041-120K</t>
  </si>
  <si>
    <t>CADRE FLEXIKIT MANUEL POUR KITCHENETTE 120 CM</t>
  </si>
  <si>
    <t>N40-723</t>
  </si>
  <si>
    <t>TC221EAG3606008</t>
  </si>
  <si>
    <t>TC221EAG3606158</t>
  </si>
  <si>
    <t>TU3CT00179</t>
  </si>
  <si>
    <t>TU3CTB00127</t>
  </si>
  <si>
    <t>70000</t>
  </si>
  <si>
    <t>AIDE AU REPAS OBI*</t>
  </si>
  <si>
    <t>19390735</t>
  </si>
  <si>
    <t>VELA BLUES 100 assise SW</t>
  </si>
  <si>
    <t xml:space="preserve">OBI </t>
  </si>
  <si>
    <t>EVE</t>
  </si>
  <si>
    <t xml:space="preserve">OBI PARC LOCATIF  SN 18460505 / PRETS SN 18460512 </t>
  </si>
  <si>
    <t>OBI PARC LOCATIF  SN 18460505 / PRETS SN 18460513</t>
  </si>
  <si>
    <t>TANGO VERIN GAZ XL SN 356340</t>
  </si>
  <si>
    <t xml:space="preserve">DOWING² (focal) 2 500€ </t>
  </si>
  <si>
    <t>U79428</t>
  </si>
  <si>
    <t>DOWING² (focal) 2 500€</t>
  </si>
  <si>
    <t>U19382</t>
  </si>
  <si>
    <t>U69383</t>
  </si>
  <si>
    <t>U29382</t>
  </si>
  <si>
    <t>OBI SN 19390739</t>
  </si>
  <si>
    <t>DOWING² (focal) SNU09404</t>
  </si>
  <si>
    <t>GRILLO ANTERIEUR PT MINI sans tablette</t>
  </si>
  <si>
    <t>SUPPORTS DE BRAS VERSION ANTERIEUR GRILLO G2 TAILLE M/L</t>
  </si>
  <si>
    <t>29960
29949</t>
  </si>
  <si>
    <t>GRILLO G2 /PT LARGE  ANTE /SUPP. PELVIEN-THORACIQUE-HARNAIS-GUIDON + SEPARATEUR DE JAMBES POUR GRILLO G2 /TL</t>
  </si>
  <si>
    <t>2003363-001</t>
  </si>
  <si>
    <t>2003363-002</t>
  </si>
  <si>
    <t>2003363-003</t>
  </si>
  <si>
    <t>GOWING  SN U19451 + 2 ENEASWITCH SN  U29483 / U59484</t>
  </si>
  <si>
    <t>U19451</t>
  </si>
  <si>
    <t>POUSSETTE BUG GREYLINE</t>
  </si>
  <si>
    <t>2005448-001</t>
  </si>
  <si>
    <t>FLAMINGO HIGW  LOW T2</t>
  </si>
  <si>
    <t>GOWING  SN U69755 + 2  ENEASWITCH U99481 SN U09484</t>
  </si>
  <si>
    <t>U69755</t>
  </si>
  <si>
    <t xml:space="preserve">OBI SN </t>
  </si>
  <si>
    <t>SIÈGE AUTO KIDSFLEX TAILLE 2 Black/Red</t>
  </si>
  <si>
    <t>KL2-2022-1079</t>
  </si>
  <si>
    <t xml:space="preserve">SIÈGE AUTO KIDSFLEX TAILLE 2 Black/Red avec appui tete </t>
  </si>
  <si>
    <t>KL2-2022-1080</t>
  </si>
  <si>
    <t xml:space="preserve">SIÈGE AUTO KIDSFLEX TAILLE 2 Black/Red </t>
  </si>
  <si>
    <t>KL2XL-2022-1035</t>
  </si>
  <si>
    <t>KL2XL-2022-1036</t>
  </si>
  <si>
    <t>VELA TANGO 700E</t>
  </si>
  <si>
    <t xml:space="preserve">VELA TANGO 700E </t>
  </si>
  <si>
    <t>VELA ACCESSOIRES TANGO 700 STARTER PACK</t>
  </si>
  <si>
    <t>SIEGE AUTO KIDFLEX TAILLE 1</t>
  </si>
  <si>
    <t>KF1-2022-1140</t>
  </si>
  <si>
    <t>OBI SN 22402011</t>
  </si>
  <si>
    <t>FOCAL - SET DE MONTAGE PERMOBIL GOWING² COTE DROIT ET GAUCHE</t>
  </si>
  <si>
    <t>FOCAL - BATTERIE PACK INCL CHARGER AND 0.5M CABLE</t>
  </si>
  <si>
    <t>DOWING²  (produit en leasing racheté - date achat : 16/03/2020)</t>
  </si>
  <si>
    <t>U39429</t>
  </si>
  <si>
    <t>OBI (produit en leasing racheté )- date achat  : 29/01/2020</t>
  </si>
  <si>
    <t>U39427</t>
  </si>
  <si>
    <t>02401
02421</t>
  </si>
  <si>
    <t xml:space="preserve">STANDY 4 </t>
  </si>
  <si>
    <t>2303454-001</t>
  </si>
  <si>
    <t>POUSSETTE STINGRAY T2 + accessoires</t>
  </si>
  <si>
    <t>SN789736 / SN6146919</t>
  </si>
  <si>
    <t>VELA TANGO 700 GAZ SPRING DEMO</t>
  </si>
  <si>
    <t>29901
29905</t>
  </si>
  <si>
    <t xml:space="preserve">GRILLO G2/PT1-2 ANTERIEUR /SUPP PELVIEN -THORACIQUE </t>
  </si>
  <si>
    <t xml:space="preserve">2303453-001 </t>
  </si>
  <si>
    <t>SIEGE AUTO KIDSFLEX TAILLE 1</t>
  </si>
  <si>
    <t xml:space="preserve"> KF1-2023-1089</t>
  </si>
  <si>
    <t xml:space="preserve"> KF1-2023-1090</t>
  </si>
  <si>
    <t>29902
29982
29906</t>
  </si>
  <si>
    <t>GRILLO G2 /PT MEDIUM  ANTE /SUPP. PELVIEN-THORACIQUE-HARNAIS-GUIDON+SELLE ERGONOMIQUE  POUR GRILLO G2 Taille M OU L+SEPARATEUR DE JAMBES POUR GRILLO G2 /TM</t>
  </si>
  <si>
    <t>2304848-001</t>
  </si>
  <si>
    <t>POUSSETTE BUG GREYline M /GRIS FONCE BLEU ET VERT + CEINTURE 45°+PANIER FILET+APPUI TETE ANATOMIQUE+CALE D'ABDUCTION+HARNAIS GILET 4 POINTS +CALES LATERALES STD</t>
  </si>
  <si>
    <t>2304846-001</t>
  </si>
  <si>
    <t>POUSSETTE BUG GREYline S /GRIS FONCE BLEU ET VERT + CEINTURE 45°+PANIER FILET+APPUI TETE ANATOMIQUE +CALE D'ABDUCTION+HARNAIS 5PTS+CALES LATERALES STD</t>
  </si>
  <si>
    <t>2304847-001</t>
  </si>
  <si>
    <t>29902
29954</t>
  </si>
  <si>
    <t>GRILLO G2 /PT MEDIUM  ANTE /SUPP. PELVIEN-THORACIQUE-HARNAIS-GUIDON + SUPPORTS DE BRAS VERSION ANTERIEUR GRILLO G2  TAILLE M/ L</t>
  </si>
  <si>
    <t>2304629-001</t>
  </si>
  <si>
    <t>GRILLO G2 /PA LARGE ANTE/SUPP PELVIEN+HARNAIS-SUPPORTS BRAS</t>
  </si>
  <si>
    <t xml:space="preserve">2305963-001 </t>
  </si>
  <si>
    <t>2305963-002</t>
  </si>
  <si>
    <t>KIT LOCATION GOWING² +CHASSIS ET ACCESSOIRES</t>
  </si>
  <si>
    <t>U19660</t>
  </si>
  <si>
    <t>FLAMINGO T. 1 + APPUI-TETE N°1 FIXATION MULTIREGLABLE 25CM+CALES LATERALES ENVELOPPANTES  ESCA.+HARNAIS VESTE FILET T.1+INSERT+TABLETTE-REPOSE-BRAS+POIGNEE DE POUSSEE</t>
  </si>
  <si>
    <t>KIT DE MONTAGE G&amp;D pour GOWING²</t>
  </si>
  <si>
    <t>GRILLO G2 /PA MEDIUM  ANTE /SUPP. PELVIEN-HARNAIS-SUPPORTS BRAS+ SUPPORT THORACIQUE G2 T.M+SELLE ERGONOMIQUE  POUR GRILLO G2 Taille M OU L</t>
  </si>
  <si>
    <t>2307981-001</t>
  </si>
  <si>
    <t xml:space="preserve"> SWAN CURO TAILLE 4 + DEFLECTEUR +POT+REVETEMENT COMPLET BLEU  +REPOSE PIEDS 41/24CM +APPUI TETE +HARNAIS VESTE FILET TAILLE 4+POIGNEE DE POUSSEE +BARRE POUR REPOSE PIEDS REGLABLE EN ANGLE 50CM</t>
  </si>
  <si>
    <t>FLAMINGO T.2 BLEU +REVETEMENT ASSISE REDUITE +APPUI-TETE N°1 FIXATION MULTIREGLABLE 25CM +CALES LATERALES ENVELOPPANTES +HARNAIS VESTE FILET T.2+INSERT +TABLETTE-REPOSE-BRAS+POIGNEE DE POUSSEE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</si>
</sst>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14" fontId="0" fillId="3" borderId="1" xfId="0" applyNumberFormat="1" applyFill="1" applyBorder="1"/>
    <xf numFmtId="0" fontId="3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29E7-CBC9-495F-8301-B6F006EB5981}">
  <dimension ref="A1:E504"/>
  <sheetViews>
    <sheetView tabSelected="1" zoomScale="113" zoomScaleNormal="121" workbookViewId="0">
      <selection activeCell="B5" sqref="B5"/>
    </sheetView>
  </sheetViews>
  <sheetFormatPr baseColWidth="10" defaultRowHeight="14.25" x14ac:dyDescent="0.45"/>
  <cols>
    <col min="1" max="1" width="13.1328125" bestFit="1" customWidth="1"/>
    <col min="2" max="2" width="71.46484375" bestFit="1" customWidth="1"/>
    <col min="3" max="3" width="13.1328125" bestFit="1" customWidth="1"/>
    <col min="4" max="4" width="18.46484375" bestFit="1" customWidth="1"/>
    <col min="5" max="5" width="12.53125" customWidth="1"/>
  </cols>
  <sheetData>
    <row r="1" spans="1:5" ht="28.5" x14ac:dyDescent="0.85">
      <c r="A1" s="15"/>
      <c r="B1" s="15"/>
      <c r="C1" s="15"/>
      <c r="D1" s="15"/>
      <c r="E1" s="15"/>
    </row>
    <row r="2" spans="1:5" ht="29" customHeight="1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5.95" customHeight="1" x14ac:dyDescent="0.45">
      <c r="A3" s="2" t="s">
        <v>5</v>
      </c>
      <c r="B3" s="2" t="s">
        <v>6</v>
      </c>
      <c r="C3" s="3">
        <v>1</v>
      </c>
      <c r="D3" s="2" t="s">
        <v>7</v>
      </c>
      <c r="E3" s="4">
        <f>44188</f>
        <v>44188</v>
      </c>
    </row>
    <row r="4" spans="1:5" ht="45.95" customHeight="1" x14ac:dyDescent="0.45">
      <c r="A4" s="2" t="s">
        <v>8</v>
      </c>
      <c r="B4" s="2" t="s">
        <v>9</v>
      </c>
      <c r="C4" s="3">
        <v>1</v>
      </c>
      <c r="D4" s="2" t="s">
        <v>7</v>
      </c>
      <c r="E4" s="4">
        <f>45043</f>
        <v>45043</v>
      </c>
    </row>
    <row r="5" spans="1:5" ht="45.95" customHeight="1" x14ac:dyDescent="0.45">
      <c r="A5" s="2" t="s">
        <v>10</v>
      </c>
      <c r="B5" s="2" t="s">
        <v>11</v>
      </c>
      <c r="C5" s="3">
        <v>1</v>
      </c>
      <c r="D5" s="2" t="s">
        <v>7</v>
      </c>
      <c r="E5" s="4">
        <f>43360</f>
        <v>43360</v>
      </c>
    </row>
    <row r="6" spans="1:5" ht="45.95" customHeight="1" x14ac:dyDescent="0.45">
      <c r="A6" s="2" t="s">
        <v>12</v>
      </c>
      <c r="B6" s="2" t="s">
        <v>13</v>
      </c>
      <c r="C6" s="3">
        <v>1</v>
      </c>
      <c r="D6" s="2" t="s">
        <v>7</v>
      </c>
      <c r="E6" s="4">
        <f>43413</f>
        <v>43413</v>
      </c>
    </row>
    <row r="7" spans="1:5" ht="45.95" customHeight="1" x14ac:dyDescent="0.45">
      <c r="A7" s="2" t="s">
        <v>14</v>
      </c>
      <c r="B7" s="2" t="s">
        <v>15</v>
      </c>
      <c r="C7" s="3">
        <v>1</v>
      </c>
      <c r="D7" s="2" t="s">
        <v>7</v>
      </c>
      <c r="E7" s="4">
        <f>43413</f>
        <v>43413</v>
      </c>
    </row>
    <row r="8" spans="1:5" ht="45.95" customHeight="1" x14ac:dyDescent="0.45">
      <c r="A8" s="2" t="s">
        <v>16</v>
      </c>
      <c r="B8" s="2" t="s">
        <v>17</v>
      </c>
      <c r="C8" s="3">
        <v>1</v>
      </c>
      <c r="D8" s="2" t="s">
        <v>7</v>
      </c>
      <c r="E8" s="4">
        <f>43311</f>
        <v>43311</v>
      </c>
    </row>
    <row r="9" spans="1:5" ht="45.95" customHeight="1" x14ac:dyDescent="0.45">
      <c r="A9" s="2" t="s">
        <v>18</v>
      </c>
      <c r="B9" s="2" t="s">
        <v>19</v>
      </c>
      <c r="C9" s="3">
        <v>1</v>
      </c>
      <c r="D9" s="2" t="s">
        <v>7</v>
      </c>
      <c r="E9" s="4">
        <f>1</f>
        <v>1</v>
      </c>
    </row>
    <row r="10" spans="1:5" ht="45.95" customHeight="1" x14ac:dyDescent="0.45">
      <c r="A10" s="2" t="s">
        <v>20</v>
      </c>
      <c r="B10" s="2" t="s">
        <v>21</v>
      </c>
      <c r="C10" s="3">
        <v>1</v>
      </c>
      <c r="D10" s="2" t="s">
        <v>7</v>
      </c>
      <c r="E10" s="4">
        <f>40002</f>
        <v>40002</v>
      </c>
    </row>
    <row r="11" spans="1:5" ht="45.95" customHeight="1" x14ac:dyDescent="0.45">
      <c r="A11" s="2" t="s">
        <v>22</v>
      </c>
      <c r="B11" s="2" t="s">
        <v>23</v>
      </c>
      <c r="C11" s="3">
        <v>1</v>
      </c>
      <c r="D11" s="2" t="s">
        <v>7</v>
      </c>
      <c r="E11" s="4">
        <f>42735</f>
        <v>42735</v>
      </c>
    </row>
    <row r="12" spans="1:5" ht="45.95" customHeight="1" x14ac:dyDescent="0.45">
      <c r="A12" s="2" t="s">
        <v>24</v>
      </c>
      <c r="B12" s="2" t="s">
        <v>25</v>
      </c>
      <c r="C12" s="3">
        <v>1</v>
      </c>
      <c r="D12" s="2" t="s">
        <v>7</v>
      </c>
      <c r="E12" s="4">
        <f>42249</f>
        <v>42249</v>
      </c>
    </row>
    <row r="13" spans="1:5" ht="45.95" customHeight="1" x14ac:dyDescent="0.45">
      <c r="A13" s="2" t="s">
        <v>26</v>
      </c>
      <c r="B13" s="2" t="s">
        <v>27</v>
      </c>
      <c r="C13" s="3">
        <v>1</v>
      </c>
      <c r="D13" s="2" t="s">
        <v>7</v>
      </c>
      <c r="E13" s="4">
        <f>42339</f>
        <v>42339</v>
      </c>
    </row>
    <row r="14" spans="1:5" ht="45.95" customHeight="1" x14ac:dyDescent="0.45">
      <c r="A14" s="2" t="s">
        <v>28</v>
      </c>
      <c r="B14" s="2" t="s">
        <v>29</v>
      </c>
      <c r="C14" s="3">
        <v>1</v>
      </c>
      <c r="D14" s="2" t="s">
        <v>7</v>
      </c>
      <c r="E14" s="4">
        <f>43962</f>
        <v>43962</v>
      </c>
    </row>
    <row r="15" spans="1:5" ht="45.95" customHeight="1" x14ac:dyDescent="0.45">
      <c r="A15" s="2" t="s">
        <v>30</v>
      </c>
      <c r="B15" s="2" t="s">
        <v>31</v>
      </c>
      <c r="C15" s="3">
        <v>1</v>
      </c>
      <c r="D15" s="2" t="s">
        <v>32</v>
      </c>
      <c r="E15" s="4">
        <f>44957</f>
        <v>44957</v>
      </c>
    </row>
    <row r="16" spans="1:5" ht="45.95" customHeight="1" x14ac:dyDescent="0.45">
      <c r="A16" s="2" t="s">
        <v>33</v>
      </c>
      <c r="B16" s="2" t="s">
        <v>34</v>
      </c>
      <c r="C16" s="3">
        <v>1</v>
      </c>
      <c r="D16" s="2" t="s">
        <v>35</v>
      </c>
      <c r="E16" s="4">
        <f>45043</f>
        <v>45043</v>
      </c>
    </row>
    <row r="17" spans="1:5" ht="45.95" customHeight="1" x14ac:dyDescent="0.45">
      <c r="A17" s="2" t="s">
        <v>36</v>
      </c>
      <c r="B17" s="2" t="s">
        <v>37</v>
      </c>
      <c r="C17" s="3">
        <v>1</v>
      </c>
      <c r="D17" s="2" t="s">
        <v>38</v>
      </c>
      <c r="E17" s="4">
        <f>43917</f>
        <v>43917</v>
      </c>
    </row>
    <row r="18" spans="1:5" ht="45.95" customHeight="1" x14ac:dyDescent="0.45">
      <c r="A18" s="2" t="s">
        <v>39</v>
      </c>
      <c r="B18" s="2" t="s">
        <v>40</v>
      </c>
      <c r="C18" s="3">
        <v>1</v>
      </c>
      <c r="D18" s="2" t="s">
        <v>41</v>
      </c>
      <c r="E18" s="4">
        <f>44867</f>
        <v>44867</v>
      </c>
    </row>
    <row r="19" spans="1:5" ht="45.95" customHeight="1" x14ac:dyDescent="0.45">
      <c r="A19" s="2" t="s">
        <v>42</v>
      </c>
      <c r="B19" s="2" t="s">
        <v>43</v>
      </c>
      <c r="C19" s="3">
        <v>1</v>
      </c>
      <c r="D19" s="2" t="s">
        <v>44</v>
      </c>
      <c r="E19" s="4">
        <f>45300</f>
        <v>45300</v>
      </c>
    </row>
    <row r="20" spans="1:5" ht="45.95" customHeight="1" x14ac:dyDescent="0.45">
      <c r="A20" s="2" t="s">
        <v>45</v>
      </c>
      <c r="B20" s="2" t="s">
        <v>46</v>
      </c>
      <c r="C20" s="3">
        <v>1</v>
      </c>
      <c r="D20" s="2" t="s">
        <v>47</v>
      </c>
      <c r="E20" s="4">
        <f>45349</f>
        <v>45349</v>
      </c>
    </row>
    <row r="21" spans="1:5" ht="45.95" customHeight="1" x14ac:dyDescent="0.45">
      <c r="A21" s="2" t="s">
        <v>48</v>
      </c>
      <c r="B21" s="2" t="s">
        <v>49</v>
      </c>
      <c r="C21" s="3">
        <v>1</v>
      </c>
      <c r="D21" s="2" t="s">
        <v>50</v>
      </c>
      <c r="E21" s="4">
        <f>45203</f>
        <v>45203</v>
      </c>
    </row>
    <row r="22" spans="1:5" ht="45.95" customHeight="1" x14ac:dyDescent="0.45">
      <c r="A22" s="2" t="s">
        <v>51</v>
      </c>
      <c r="B22" s="2" t="s">
        <v>52</v>
      </c>
      <c r="C22" s="3">
        <v>1</v>
      </c>
      <c r="D22" s="2" t="s">
        <v>53</v>
      </c>
      <c r="E22" s="4">
        <f>44433</f>
        <v>44433</v>
      </c>
    </row>
    <row r="23" spans="1:5" ht="45.95" customHeight="1" x14ac:dyDescent="0.45">
      <c r="A23" s="2" t="s">
        <v>54</v>
      </c>
      <c r="B23" s="2" t="s">
        <v>55</v>
      </c>
      <c r="C23" s="3">
        <v>1</v>
      </c>
      <c r="D23" s="2" t="s">
        <v>56</v>
      </c>
      <c r="E23" s="4">
        <f>45181</f>
        <v>45181</v>
      </c>
    </row>
    <row r="24" spans="1:5" ht="45.95" customHeight="1" x14ac:dyDescent="0.45">
      <c r="A24" s="2" t="s">
        <v>57</v>
      </c>
      <c r="B24" s="2" t="s">
        <v>58</v>
      </c>
      <c r="C24" s="3">
        <v>1</v>
      </c>
      <c r="D24" s="2" t="s">
        <v>59</v>
      </c>
      <c r="E24" s="4">
        <f>45560</f>
        <v>45560</v>
      </c>
    </row>
    <row r="25" spans="1:5" ht="45.95" customHeight="1" x14ac:dyDescent="0.45">
      <c r="A25" s="2" t="s">
        <v>60</v>
      </c>
      <c r="B25" s="2" t="s">
        <v>61</v>
      </c>
      <c r="C25" s="3">
        <v>1</v>
      </c>
      <c r="D25" s="2" t="s">
        <v>62</v>
      </c>
      <c r="E25" s="4">
        <f>45429</f>
        <v>45429</v>
      </c>
    </row>
    <row r="26" spans="1:5" ht="45.95" customHeight="1" x14ac:dyDescent="0.45">
      <c r="A26" s="2" t="s">
        <v>63</v>
      </c>
      <c r="B26" s="2" t="s">
        <v>64</v>
      </c>
      <c r="C26" s="3">
        <v>1</v>
      </c>
      <c r="D26" s="2" t="s">
        <v>65</v>
      </c>
      <c r="E26" s="4">
        <f>45043</f>
        <v>45043</v>
      </c>
    </row>
    <row r="27" spans="1:5" ht="45.95" customHeight="1" x14ac:dyDescent="0.45">
      <c r="A27" s="2" t="s">
        <v>66</v>
      </c>
      <c r="B27" s="2" t="s">
        <v>67</v>
      </c>
      <c r="C27" s="3">
        <v>1</v>
      </c>
      <c r="D27" s="2" t="s">
        <v>68</v>
      </c>
      <c r="E27" s="4">
        <f>44154</f>
        <v>44154</v>
      </c>
    </row>
    <row r="28" spans="1:5" ht="45.95" customHeight="1" x14ac:dyDescent="0.45">
      <c r="A28" s="2" t="s">
        <v>69</v>
      </c>
      <c r="B28" s="2" t="s">
        <v>70</v>
      </c>
      <c r="C28" s="3">
        <v>1</v>
      </c>
      <c r="D28" s="2" t="s">
        <v>71</v>
      </c>
      <c r="E28" s="4">
        <f>41429</f>
        <v>41429</v>
      </c>
    </row>
    <row r="29" spans="1:5" ht="45.95" customHeight="1" x14ac:dyDescent="0.45">
      <c r="A29" s="2" t="s">
        <v>72</v>
      </c>
      <c r="B29" s="2" t="s">
        <v>73</v>
      </c>
      <c r="C29" s="3">
        <v>1</v>
      </c>
      <c r="D29" s="2" t="s">
        <v>74</v>
      </c>
      <c r="E29" s="4">
        <f>43168</f>
        <v>43168</v>
      </c>
    </row>
    <row r="30" spans="1:5" ht="45.95" customHeight="1" x14ac:dyDescent="0.45">
      <c r="A30" s="2" t="s">
        <v>75</v>
      </c>
      <c r="B30" s="2" t="s">
        <v>76</v>
      </c>
      <c r="C30" s="3">
        <v>1</v>
      </c>
      <c r="D30" s="2" t="s">
        <v>77</v>
      </c>
      <c r="E30" s="4">
        <f>45273</f>
        <v>45273</v>
      </c>
    </row>
    <row r="31" spans="1:5" ht="45.95" customHeight="1" x14ac:dyDescent="0.45">
      <c r="A31" s="2" t="s">
        <v>78</v>
      </c>
      <c r="B31" s="2" t="s">
        <v>79</v>
      </c>
      <c r="C31" s="3">
        <v>1</v>
      </c>
      <c r="D31" s="2" t="s">
        <v>80</v>
      </c>
      <c r="E31" s="4">
        <f>45356</f>
        <v>45356</v>
      </c>
    </row>
    <row r="32" spans="1:5" ht="45.95" customHeight="1" x14ac:dyDescent="0.45">
      <c r="A32" s="2" t="s">
        <v>81</v>
      </c>
      <c r="B32" s="2" t="s">
        <v>82</v>
      </c>
      <c r="C32" s="3">
        <v>1</v>
      </c>
      <c r="D32" s="2" t="s">
        <v>83</v>
      </c>
      <c r="E32" s="4">
        <f>45000</f>
        <v>45000</v>
      </c>
    </row>
    <row r="33" spans="1:5" ht="45.95" customHeight="1" x14ac:dyDescent="0.45">
      <c r="A33" s="2" t="s">
        <v>81</v>
      </c>
      <c r="B33" s="2" t="s">
        <v>82</v>
      </c>
      <c r="C33" s="3">
        <v>1</v>
      </c>
      <c r="D33" s="2" t="s">
        <v>84</v>
      </c>
      <c r="E33" s="4">
        <f>45000</f>
        <v>45000</v>
      </c>
    </row>
    <row r="34" spans="1:5" ht="45.95" customHeight="1" x14ac:dyDescent="0.45">
      <c r="A34" s="2" t="s">
        <v>85</v>
      </c>
      <c r="B34" s="2" t="s">
        <v>86</v>
      </c>
      <c r="C34" s="3">
        <v>1</v>
      </c>
      <c r="D34" s="2" t="s">
        <v>87</v>
      </c>
      <c r="E34" s="4">
        <f>45218</f>
        <v>45218</v>
      </c>
    </row>
    <row r="35" spans="1:5" ht="45.95" customHeight="1" x14ac:dyDescent="0.45">
      <c r="A35" s="2" t="s">
        <v>85</v>
      </c>
      <c r="B35" s="2" t="s">
        <v>86</v>
      </c>
      <c r="C35" s="3">
        <v>1</v>
      </c>
      <c r="D35" s="2" t="s">
        <v>88</v>
      </c>
      <c r="E35" s="4">
        <f>45218</f>
        <v>45218</v>
      </c>
    </row>
    <row r="36" spans="1:5" ht="45.95" customHeight="1" x14ac:dyDescent="0.45">
      <c r="A36" s="2" t="s">
        <v>75</v>
      </c>
      <c r="B36" s="2" t="s">
        <v>76</v>
      </c>
      <c r="C36" s="3">
        <v>1</v>
      </c>
      <c r="D36" s="2" t="s">
        <v>89</v>
      </c>
      <c r="E36" s="4">
        <f>44651</f>
        <v>44651</v>
      </c>
    </row>
    <row r="37" spans="1:5" ht="45.95" customHeight="1" x14ac:dyDescent="0.45">
      <c r="A37" s="2" t="s">
        <v>75</v>
      </c>
      <c r="B37" s="2" t="s">
        <v>76</v>
      </c>
      <c r="C37" s="3">
        <v>1</v>
      </c>
      <c r="D37" s="2" t="s">
        <v>90</v>
      </c>
      <c r="E37" s="4">
        <f>44693</f>
        <v>44693</v>
      </c>
    </row>
    <row r="38" spans="1:5" ht="45.95" customHeight="1" x14ac:dyDescent="0.45">
      <c r="A38" s="2" t="s">
        <v>75</v>
      </c>
      <c r="B38" s="2" t="s">
        <v>76</v>
      </c>
      <c r="C38" s="3">
        <v>1</v>
      </c>
      <c r="D38" s="2" t="s">
        <v>91</v>
      </c>
      <c r="E38" s="4">
        <f>44693</f>
        <v>44693</v>
      </c>
    </row>
    <row r="39" spans="1:5" ht="45.95" customHeight="1" x14ac:dyDescent="0.45">
      <c r="A39" s="2" t="s">
        <v>75</v>
      </c>
      <c r="B39" s="2" t="s">
        <v>76</v>
      </c>
      <c r="C39" s="3">
        <v>1</v>
      </c>
      <c r="D39" s="2" t="s">
        <v>92</v>
      </c>
      <c r="E39" s="4">
        <f>44693</f>
        <v>44693</v>
      </c>
    </row>
    <row r="40" spans="1:5" ht="45.95" customHeight="1" x14ac:dyDescent="0.45">
      <c r="A40" s="2" t="s">
        <v>78</v>
      </c>
      <c r="B40" s="2" t="s">
        <v>79</v>
      </c>
      <c r="C40" s="3">
        <v>1</v>
      </c>
      <c r="D40" s="2" t="s">
        <v>93</v>
      </c>
      <c r="E40" s="4">
        <f>45218</f>
        <v>45218</v>
      </c>
    </row>
    <row r="41" spans="1:5" ht="45.95" customHeight="1" x14ac:dyDescent="0.45">
      <c r="A41" s="2" t="s">
        <v>81</v>
      </c>
      <c r="B41" s="2" t="s">
        <v>82</v>
      </c>
      <c r="C41" s="3">
        <v>1</v>
      </c>
      <c r="D41" s="2" t="s">
        <v>94</v>
      </c>
      <c r="E41" s="4">
        <f>45000</f>
        <v>45000</v>
      </c>
    </row>
    <row r="42" spans="1:5" ht="45.95" customHeight="1" x14ac:dyDescent="0.45">
      <c r="A42" s="2" t="s">
        <v>81</v>
      </c>
      <c r="B42" s="2" t="s">
        <v>82</v>
      </c>
      <c r="C42" s="3">
        <v>1</v>
      </c>
      <c r="D42" s="2" t="s">
        <v>95</v>
      </c>
      <c r="E42" s="4">
        <f>45000</f>
        <v>45000</v>
      </c>
    </row>
    <row r="43" spans="1:5" ht="45.95" customHeight="1" x14ac:dyDescent="0.45">
      <c r="A43" s="2" t="s">
        <v>85</v>
      </c>
      <c r="B43" s="2" t="s">
        <v>86</v>
      </c>
      <c r="C43" s="3">
        <v>1</v>
      </c>
      <c r="D43" s="2" t="s">
        <v>96</v>
      </c>
      <c r="E43" s="4">
        <f>45218</f>
        <v>45218</v>
      </c>
    </row>
    <row r="44" spans="1:5" ht="45.95" customHeight="1" x14ac:dyDescent="0.45">
      <c r="A44" s="2" t="s">
        <v>97</v>
      </c>
      <c r="B44" s="2" t="s">
        <v>98</v>
      </c>
      <c r="C44" s="3">
        <v>1</v>
      </c>
      <c r="D44" s="2" t="s">
        <v>7</v>
      </c>
      <c r="E44" s="4">
        <f>43837</f>
        <v>43837</v>
      </c>
    </row>
    <row r="45" spans="1:5" ht="45.95" customHeight="1" x14ac:dyDescent="0.45">
      <c r="A45" s="2" t="s">
        <v>99</v>
      </c>
      <c r="B45" s="2" t="s">
        <v>100</v>
      </c>
      <c r="C45" s="3">
        <v>1</v>
      </c>
      <c r="D45" s="2" t="s">
        <v>7</v>
      </c>
      <c r="E45" s="4">
        <f>43669</f>
        <v>43669</v>
      </c>
    </row>
    <row r="46" spans="1:5" ht="45.95" customHeight="1" x14ac:dyDescent="0.45">
      <c r="A46" s="2" t="s">
        <v>101</v>
      </c>
      <c r="B46" s="2" t="s">
        <v>102</v>
      </c>
      <c r="C46" s="3">
        <v>1</v>
      </c>
      <c r="D46" s="2" t="s">
        <v>7</v>
      </c>
      <c r="E46" s="4">
        <f>42735</f>
        <v>42735</v>
      </c>
    </row>
    <row r="47" spans="1:5" ht="45.95" customHeight="1" x14ac:dyDescent="0.45">
      <c r="A47" s="2" t="s">
        <v>8</v>
      </c>
      <c r="B47" s="2" t="s">
        <v>9</v>
      </c>
      <c r="C47" s="3">
        <v>1</v>
      </c>
      <c r="D47" s="2" t="s">
        <v>7</v>
      </c>
      <c r="E47" s="4">
        <f>45043</f>
        <v>45043</v>
      </c>
    </row>
    <row r="48" spans="1:5" ht="45.95" customHeight="1" x14ac:dyDescent="0.45">
      <c r="A48" s="2" t="s">
        <v>10</v>
      </c>
      <c r="B48" s="2" t="s">
        <v>11</v>
      </c>
      <c r="C48" s="3">
        <v>1</v>
      </c>
      <c r="D48" s="2" t="s">
        <v>7</v>
      </c>
      <c r="E48" s="4">
        <f>43360</f>
        <v>43360</v>
      </c>
    </row>
    <row r="49" spans="1:5" ht="45.95" customHeight="1" x14ac:dyDescent="0.45">
      <c r="A49" s="2" t="s">
        <v>103</v>
      </c>
      <c r="B49" s="2" t="s">
        <v>104</v>
      </c>
      <c r="C49" s="3">
        <v>1</v>
      </c>
      <c r="D49" s="2" t="s">
        <v>7</v>
      </c>
      <c r="E49" s="4">
        <f>43413</f>
        <v>43413</v>
      </c>
    </row>
    <row r="50" spans="1:5" ht="45.95" customHeight="1" x14ac:dyDescent="0.45">
      <c r="A50" s="2" t="s">
        <v>12</v>
      </c>
      <c r="B50" s="2" t="s">
        <v>13</v>
      </c>
      <c r="C50" s="3">
        <v>1</v>
      </c>
      <c r="D50" s="2" t="s">
        <v>7</v>
      </c>
      <c r="E50" s="4">
        <f>43413</f>
        <v>43413</v>
      </c>
    </row>
    <row r="51" spans="1:5" ht="45.95" customHeight="1" x14ac:dyDescent="0.45">
      <c r="A51" s="2" t="s">
        <v>22</v>
      </c>
      <c r="B51" s="2" t="s">
        <v>23</v>
      </c>
      <c r="C51" s="3">
        <v>1</v>
      </c>
      <c r="D51" s="2" t="s">
        <v>7</v>
      </c>
      <c r="E51" s="4">
        <f>42268</f>
        <v>42268</v>
      </c>
    </row>
    <row r="52" spans="1:5" ht="45.95" customHeight="1" x14ac:dyDescent="0.45">
      <c r="A52" s="2" t="s">
        <v>105</v>
      </c>
      <c r="B52" s="2" t="s">
        <v>106</v>
      </c>
      <c r="C52" s="3">
        <v>1</v>
      </c>
      <c r="D52" s="2" t="s">
        <v>7</v>
      </c>
      <c r="E52" s="4">
        <f>43854</f>
        <v>43854</v>
      </c>
    </row>
    <row r="53" spans="1:5" ht="45.95" customHeight="1" x14ac:dyDescent="0.45">
      <c r="A53" s="2" t="s">
        <v>24</v>
      </c>
      <c r="B53" s="2" t="s">
        <v>25</v>
      </c>
      <c r="C53" s="3">
        <v>2</v>
      </c>
      <c r="D53" s="2" t="s">
        <v>7</v>
      </c>
      <c r="E53" s="4">
        <f>42249</f>
        <v>42249</v>
      </c>
    </row>
    <row r="54" spans="1:5" ht="45.95" customHeight="1" x14ac:dyDescent="0.45">
      <c r="A54" s="2" t="s">
        <v>107</v>
      </c>
      <c r="B54" s="2" t="s">
        <v>108</v>
      </c>
      <c r="C54" s="3">
        <v>1</v>
      </c>
      <c r="D54" s="2" t="s">
        <v>7</v>
      </c>
      <c r="E54" s="4">
        <f>42417</f>
        <v>42417</v>
      </c>
    </row>
    <row r="55" spans="1:5" ht="45.95" customHeight="1" x14ac:dyDescent="0.45">
      <c r="A55" s="2" t="s">
        <v>109</v>
      </c>
      <c r="B55" s="2" t="s">
        <v>110</v>
      </c>
      <c r="C55" s="3">
        <v>1</v>
      </c>
      <c r="D55" s="2" t="s">
        <v>7</v>
      </c>
      <c r="E55" s="4">
        <f>42509</f>
        <v>42509</v>
      </c>
    </row>
    <row r="56" spans="1:5" ht="45.95" customHeight="1" x14ac:dyDescent="0.45">
      <c r="A56" s="2" t="s">
        <v>111</v>
      </c>
      <c r="B56" s="2" t="s">
        <v>112</v>
      </c>
      <c r="C56" s="3">
        <v>1</v>
      </c>
      <c r="D56" s="2" t="s">
        <v>7</v>
      </c>
      <c r="E56" s="4">
        <f>42509</f>
        <v>42509</v>
      </c>
    </row>
    <row r="57" spans="1:5" ht="45.95" customHeight="1" x14ac:dyDescent="0.45">
      <c r="A57" s="2" t="s">
        <v>113</v>
      </c>
      <c r="B57" s="2" t="s">
        <v>114</v>
      </c>
      <c r="C57" s="3">
        <v>1</v>
      </c>
      <c r="D57" s="2" t="s">
        <v>7</v>
      </c>
      <c r="E57" s="4">
        <f>42339</f>
        <v>42339</v>
      </c>
    </row>
    <row r="58" spans="1:5" ht="45.95" customHeight="1" x14ac:dyDescent="0.45">
      <c r="A58" s="2" t="s">
        <v>26</v>
      </c>
      <c r="B58" s="2" t="s">
        <v>27</v>
      </c>
      <c r="C58" s="3">
        <v>1</v>
      </c>
      <c r="D58" s="2" t="s">
        <v>7</v>
      </c>
      <c r="E58" s="4">
        <f>42339</f>
        <v>42339</v>
      </c>
    </row>
    <row r="59" spans="1:5" ht="45.95" customHeight="1" x14ac:dyDescent="0.45">
      <c r="A59" s="2" t="s">
        <v>115</v>
      </c>
      <c r="B59" s="2" t="s">
        <v>116</v>
      </c>
      <c r="C59" s="3">
        <v>1</v>
      </c>
      <c r="D59" s="2" t="s">
        <v>7</v>
      </c>
      <c r="E59" s="4">
        <f>42272</f>
        <v>42272</v>
      </c>
    </row>
    <row r="60" spans="1:5" ht="45.95" customHeight="1" x14ac:dyDescent="0.45">
      <c r="A60" s="2" t="s">
        <v>117</v>
      </c>
      <c r="B60" s="2" t="s">
        <v>118</v>
      </c>
      <c r="C60" s="3">
        <v>1</v>
      </c>
      <c r="D60" s="2" t="s">
        <v>7</v>
      </c>
      <c r="E60" s="4">
        <f>42339</f>
        <v>42339</v>
      </c>
    </row>
    <row r="61" spans="1:5" ht="45.95" customHeight="1" x14ac:dyDescent="0.45">
      <c r="A61" s="2" t="s">
        <v>119</v>
      </c>
      <c r="B61" s="2" t="s">
        <v>120</v>
      </c>
      <c r="C61" s="3">
        <v>1</v>
      </c>
      <c r="D61" s="2" t="s">
        <v>121</v>
      </c>
      <c r="E61" s="4">
        <f>44565</f>
        <v>44565</v>
      </c>
    </row>
    <row r="62" spans="1:5" ht="45.95" customHeight="1" x14ac:dyDescent="0.45">
      <c r="A62" s="2" t="s">
        <v>30</v>
      </c>
      <c r="B62" s="2" t="s">
        <v>31</v>
      </c>
      <c r="C62" s="3">
        <v>1</v>
      </c>
      <c r="D62" s="2" t="s">
        <v>122</v>
      </c>
      <c r="E62" s="4">
        <f>44957</f>
        <v>44957</v>
      </c>
    </row>
    <row r="63" spans="1:5" ht="45.95" customHeight="1" x14ac:dyDescent="0.45">
      <c r="A63" s="2" t="s">
        <v>33</v>
      </c>
      <c r="B63" s="2" t="s">
        <v>34</v>
      </c>
      <c r="C63" s="3">
        <v>1</v>
      </c>
      <c r="D63" s="2" t="s">
        <v>123</v>
      </c>
      <c r="E63" s="4">
        <f>45043</f>
        <v>45043</v>
      </c>
    </row>
    <row r="64" spans="1:5" ht="45.95" customHeight="1" x14ac:dyDescent="0.45">
      <c r="A64" s="2" t="s">
        <v>124</v>
      </c>
      <c r="B64" s="2" t="s">
        <v>125</v>
      </c>
      <c r="C64" s="3">
        <v>1</v>
      </c>
      <c r="D64" s="2" t="s">
        <v>126</v>
      </c>
      <c r="E64" s="4">
        <f>43917</f>
        <v>43917</v>
      </c>
    </row>
    <row r="65" spans="1:5" ht="45.95" customHeight="1" x14ac:dyDescent="0.45">
      <c r="A65" s="2" t="s">
        <v>39</v>
      </c>
      <c r="B65" s="2" t="s">
        <v>40</v>
      </c>
      <c r="C65" s="3">
        <v>1</v>
      </c>
      <c r="D65" s="2" t="s">
        <v>127</v>
      </c>
      <c r="E65" s="4">
        <f>44867</f>
        <v>44867</v>
      </c>
    </row>
    <row r="66" spans="1:5" ht="45.95" customHeight="1" x14ac:dyDescent="0.45">
      <c r="A66" s="2" t="s">
        <v>45</v>
      </c>
      <c r="B66" s="2" t="s">
        <v>46</v>
      </c>
      <c r="C66" s="3">
        <v>1</v>
      </c>
      <c r="D66" s="2" t="s">
        <v>128</v>
      </c>
      <c r="E66" s="4">
        <f>45349</f>
        <v>45349</v>
      </c>
    </row>
    <row r="67" spans="1:5" ht="45.95" customHeight="1" x14ac:dyDescent="0.45">
      <c r="A67" s="2" t="s">
        <v>36</v>
      </c>
      <c r="B67" s="2" t="s">
        <v>37</v>
      </c>
      <c r="C67" s="3">
        <v>1</v>
      </c>
      <c r="D67" s="2" t="s">
        <v>129</v>
      </c>
      <c r="E67" s="4">
        <f>44910</f>
        <v>44910</v>
      </c>
    </row>
    <row r="68" spans="1:5" ht="45.95" customHeight="1" x14ac:dyDescent="0.45">
      <c r="A68" s="2" t="s">
        <v>54</v>
      </c>
      <c r="B68" s="2" t="s">
        <v>55</v>
      </c>
      <c r="C68" s="3">
        <v>1</v>
      </c>
      <c r="D68" s="2" t="s">
        <v>130</v>
      </c>
      <c r="E68" s="4">
        <f>43865</f>
        <v>43865</v>
      </c>
    </row>
    <row r="69" spans="1:5" ht="45.95" customHeight="1" x14ac:dyDescent="0.45">
      <c r="A69" s="2" t="s">
        <v>48</v>
      </c>
      <c r="B69" s="2" t="s">
        <v>49</v>
      </c>
      <c r="C69" s="3">
        <v>1</v>
      </c>
      <c r="D69" s="2" t="s">
        <v>131</v>
      </c>
      <c r="E69" s="4">
        <f>45418</f>
        <v>45418</v>
      </c>
    </row>
    <row r="70" spans="1:5" ht="45.95" customHeight="1" x14ac:dyDescent="0.45">
      <c r="A70" s="2" t="s">
        <v>42</v>
      </c>
      <c r="B70" s="2" t="s">
        <v>43</v>
      </c>
      <c r="C70" s="3">
        <v>1</v>
      </c>
      <c r="D70" s="2" t="s">
        <v>132</v>
      </c>
      <c r="E70" s="4">
        <f>44433</f>
        <v>44433</v>
      </c>
    </row>
    <row r="71" spans="1:5" ht="45.95" customHeight="1" x14ac:dyDescent="0.45">
      <c r="A71" s="2" t="s">
        <v>133</v>
      </c>
      <c r="B71" s="2" t="s">
        <v>134</v>
      </c>
      <c r="C71" s="3">
        <v>1</v>
      </c>
      <c r="D71" s="2" t="s">
        <v>135</v>
      </c>
      <c r="E71" s="4">
        <f>44433</f>
        <v>44433</v>
      </c>
    </row>
    <row r="72" spans="1:5" ht="45.95" customHeight="1" x14ac:dyDescent="0.45">
      <c r="A72" s="2" t="s">
        <v>136</v>
      </c>
      <c r="B72" s="2" t="s">
        <v>23</v>
      </c>
      <c r="C72" s="3">
        <v>1</v>
      </c>
      <c r="D72" s="2" t="s">
        <v>137</v>
      </c>
      <c r="E72" s="4">
        <f>44433</f>
        <v>44433</v>
      </c>
    </row>
    <row r="73" spans="1:5" ht="45.95" customHeight="1" x14ac:dyDescent="0.45">
      <c r="A73" s="2" t="s">
        <v>136</v>
      </c>
      <c r="B73" s="2" t="s">
        <v>23</v>
      </c>
      <c r="C73" s="3">
        <v>1</v>
      </c>
      <c r="D73" s="2" t="s">
        <v>138</v>
      </c>
      <c r="E73" s="4">
        <f>44433</f>
        <v>44433</v>
      </c>
    </row>
    <row r="74" spans="1:5" ht="45.95" customHeight="1" x14ac:dyDescent="0.45">
      <c r="A74" s="2" t="s">
        <v>139</v>
      </c>
      <c r="B74" s="2" t="s">
        <v>140</v>
      </c>
      <c r="C74" s="3">
        <v>1</v>
      </c>
      <c r="D74" s="2" t="s">
        <v>141</v>
      </c>
      <c r="E74" s="4">
        <f>44433</f>
        <v>44433</v>
      </c>
    </row>
    <row r="75" spans="1:5" ht="45.95" customHeight="1" x14ac:dyDescent="0.45">
      <c r="A75" s="2" t="s">
        <v>142</v>
      </c>
      <c r="B75" s="2" t="s">
        <v>143</v>
      </c>
      <c r="C75" s="3">
        <v>1</v>
      </c>
      <c r="D75" s="2" t="s">
        <v>144</v>
      </c>
      <c r="E75" s="4">
        <f>45314</f>
        <v>45314</v>
      </c>
    </row>
    <row r="76" spans="1:5" ht="45.95" customHeight="1" x14ac:dyDescent="0.45">
      <c r="A76" s="2" t="s">
        <v>60</v>
      </c>
      <c r="B76" s="2" t="s">
        <v>61</v>
      </c>
      <c r="C76" s="3">
        <v>1</v>
      </c>
      <c r="D76" s="2" t="s">
        <v>145</v>
      </c>
      <c r="E76" s="4">
        <f>45429</f>
        <v>45429</v>
      </c>
    </row>
    <row r="77" spans="1:5" ht="45.95" customHeight="1" x14ac:dyDescent="0.45">
      <c r="A77" s="2" t="s">
        <v>146</v>
      </c>
      <c r="B77" s="2" t="s">
        <v>147</v>
      </c>
      <c r="C77" s="3">
        <v>1</v>
      </c>
      <c r="D77" s="2" t="s">
        <v>148</v>
      </c>
      <c r="E77" s="4">
        <f>42172</f>
        <v>42172</v>
      </c>
    </row>
    <row r="78" spans="1:5" ht="45.95" customHeight="1" x14ac:dyDescent="0.45">
      <c r="A78" s="2" t="s">
        <v>63</v>
      </c>
      <c r="B78" s="2" t="s">
        <v>64</v>
      </c>
      <c r="C78" s="3">
        <v>1</v>
      </c>
      <c r="D78" s="2" t="s">
        <v>149</v>
      </c>
      <c r="E78" s="4">
        <f>45043</f>
        <v>45043</v>
      </c>
    </row>
    <row r="79" spans="1:5" ht="45.95" customHeight="1" x14ac:dyDescent="0.45">
      <c r="A79" s="2" t="s">
        <v>150</v>
      </c>
      <c r="B79" s="2" t="s">
        <v>151</v>
      </c>
      <c r="C79" s="3">
        <v>1</v>
      </c>
      <c r="D79" s="2" t="s">
        <v>152</v>
      </c>
      <c r="E79" s="4">
        <f>43844</f>
        <v>43844</v>
      </c>
    </row>
    <row r="80" spans="1:5" ht="45.95" customHeight="1" x14ac:dyDescent="0.45">
      <c r="A80" s="2" t="s">
        <v>153</v>
      </c>
      <c r="B80" s="2" t="s">
        <v>154</v>
      </c>
      <c r="C80" s="3">
        <v>1</v>
      </c>
      <c r="D80" s="2" t="s">
        <v>155</v>
      </c>
      <c r="E80" s="4">
        <f>43634</f>
        <v>43634</v>
      </c>
    </row>
    <row r="81" spans="1:5" ht="45.95" customHeight="1" x14ac:dyDescent="0.45">
      <c r="A81" s="2" t="s">
        <v>156</v>
      </c>
      <c r="B81" s="2" t="s">
        <v>157</v>
      </c>
      <c r="C81" s="3">
        <v>1</v>
      </c>
      <c r="D81" s="2" t="s">
        <v>158</v>
      </c>
      <c r="E81" s="4">
        <f>43713</f>
        <v>43713</v>
      </c>
    </row>
    <row r="82" spans="1:5" ht="45.95" customHeight="1" x14ac:dyDescent="0.45">
      <c r="A82" s="2" t="s">
        <v>66</v>
      </c>
      <c r="B82" s="2" t="s">
        <v>67</v>
      </c>
      <c r="C82" s="3">
        <v>1</v>
      </c>
      <c r="D82" s="2" t="s">
        <v>159</v>
      </c>
      <c r="E82" s="4">
        <f>43159</f>
        <v>43159</v>
      </c>
    </row>
    <row r="83" spans="1:5" ht="45.95" customHeight="1" x14ac:dyDescent="0.45">
      <c r="A83" s="2" t="s">
        <v>72</v>
      </c>
      <c r="B83" s="2" t="s">
        <v>73</v>
      </c>
      <c r="C83" s="3">
        <v>1</v>
      </c>
      <c r="D83" s="2" t="s">
        <v>160</v>
      </c>
      <c r="E83" s="4">
        <f>41886</f>
        <v>41886</v>
      </c>
    </row>
    <row r="84" spans="1:5" ht="45.95" customHeight="1" x14ac:dyDescent="0.45">
      <c r="A84" s="2" t="s">
        <v>69</v>
      </c>
      <c r="B84" s="2" t="s">
        <v>70</v>
      </c>
      <c r="C84" s="3">
        <v>1</v>
      </c>
      <c r="D84" s="2" t="s">
        <v>161</v>
      </c>
      <c r="E84" s="4">
        <f>42095</f>
        <v>42095</v>
      </c>
    </row>
    <row r="85" spans="1:5" ht="45.95" customHeight="1" x14ac:dyDescent="0.45">
      <c r="A85" s="2" t="s">
        <v>75</v>
      </c>
      <c r="B85" s="2" t="s">
        <v>76</v>
      </c>
      <c r="C85" s="3">
        <v>1</v>
      </c>
      <c r="D85" s="2" t="s">
        <v>162</v>
      </c>
      <c r="E85" s="4">
        <f>45273</f>
        <v>45273</v>
      </c>
    </row>
    <row r="86" spans="1:5" ht="45.95" customHeight="1" x14ac:dyDescent="0.45">
      <c r="A86" s="2" t="s">
        <v>78</v>
      </c>
      <c r="B86" s="2" t="s">
        <v>79</v>
      </c>
      <c r="C86" s="3">
        <v>1</v>
      </c>
      <c r="D86" s="2" t="s">
        <v>163</v>
      </c>
      <c r="E86" s="4">
        <f>45356</f>
        <v>45356</v>
      </c>
    </row>
    <row r="87" spans="1:5" ht="45.95" customHeight="1" x14ac:dyDescent="0.45">
      <c r="A87" s="2" t="s">
        <v>81</v>
      </c>
      <c r="B87" s="2" t="s">
        <v>82</v>
      </c>
      <c r="C87" s="3">
        <v>1</v>
      </c>
      <c r="D87" s="2" t="s">
        <v>164</v>
      </c>
      <c r="E87" s="4">
        <f>45000</f>
        <v>45000</v>
      </c>
    </row>
    <row r="88" spans="1:5" ht="45.95" customHeight="1" x14ac:dyDescent="0.45">
      <c r="A88" s="2" t="s">
        <v>81</v>
      </c>
      <c r="B88" s="2" t="s">
        <v>82</v>
      </c>
      <c r="C88" s="3">
        <v>1</v>
      </c>
      <c r="D88" s="2" t="s">
        <v>165</v>
      </c>
      <c r="E88" s="4">
        <f>45000</f>
        <v>45000</v>
      </c>
    </row>
    <row r="89" spans="1:5" ht="45.95" customHeight="1" x14ac:dyDescent="0.45">
      <c r="A89" s="2" t="s">
        <v>85</v>
      </c>
      <c r="B89" s="2" t="s">
        <v>86</v>
      </c>
      <c r="C89" s="3">
        <v>1</v>
      </c>
      <c r="D89" s="2" t="s">
        <v>166</v>
      </c>
      <c r="E89" s="4">
        <f>45218</f>
        <v>45218</v>
      </c>
    </row>
    <row r="90" spans="1:5" ht="45.95" customHeight="1" x14ac:dyDescent="0.45">
      <c r="A90" s="2" t="s">
        <v>75</v>
      </c>
      <c r="B90" s="2" t="s">
        <v>76</v>
      </c>
      <c r="C90" s="3">
        <v>1</v>
      </c>
      <c r="D90" s="2" t="s">
        <v>167</v>
      </c>
      <c r="E90" s="4">
        <f>44651</f>
        <v>44651</v>
      </c>
    </row>
    <row r="91" spans="1:5" ht="45.95" customHeight="1" x14ac:dyDescent="0.45">
      <c r="A91" s="2" t="s">
        <v>75</v>
      </c>
      <c r="B91" s="2" t="s">
        <v>76</v>
      </c>
      <c r="C91" s="3">
        <v>1</v>
      </c>
      <c r="D91" s="2" t="s">
        <v>168</v>
      </c>
      <c r="E91" s="4">
        <f>44651</f>
        <v>44651</v>
      </c>
    </row>
    <row r="92" spans="1:5" ht="45.95" customHeight="1" x14ac:dyDescent="0.45">
      <c r="A92" s="2" t="s">
        <v>75</v>
      </c>
      <c r="B92" s="2" t="s">
        <v>76</v>
      </c>
      <c r="C92" s="3">
        <v>1</v>
      </c>
      <c r="D92" s="2" t="s">
        <v>169</v>
      </c>
      <c r="E92" s="4">
        <f>44651</f>
        <v>44651</v>
      </c>
    </row>
    <row r="93" spans="1:5" ht="45.95" customHeight="1" x14ac:dyDescent="0.45">
      <c r="A93" s="2" t="s">
        <v>170</v>
      </c>
      <c r="B93" s="2" t="s">
        <v>171</v>
      </c>
      <c r="C93" s="3">
        <v>1</v>
      </c>
      <c r="D93" s="2" t="s">
        <v>7</v>
      </c>
      <c r="E93" s="4">
        <f>42815</f>
        <v>42815</v>
      </c>
    </row>
    <row r="94" spans="1:5" ht="45.95" customHeight="1" x14ac:dyDescent="0.45">
      <c r="A94" s="2" t="s">
        <v>172</v>
      </c>
      <c r="B94" s="2" t="s">
        <v>173</v>
      </c>
      <c r="C94" s="3">
        <v>1</v>
      </c>
      <c r="D94" s="2" t="s">
        <v>7</v>
      </c>
      <c r="E94" s="4">
        <f>42735</f>
        <v>42735</v>
      </c>
    </row>
    <row r="95" spans="1:5" ht="45.95" customHeight="1" x14ac:dyDescent="0.45">
      <c r="A95" s="2" t="s">
        <v>174</v>
      </c>
      <c r="B95" s="2" t="s">
        <v>175</v>
      </c>
      <c r="C95" s="3">
        <v>1</v>
      </c>
      <c r="D95" s="2" t="s">
        <v>7</v>
      </c>
      <c r="E95" s="4">
        <f>43986</f>
        <v>43986</v>
      </c>
    </row>
    <row r="96" spans="1:5" ht="45.95" customHeight="1" x14ac:dyDescent="0.45">
      <c r="A96" s="2" t="s">
        <v>8</v>
      </c>
      <c r="B96" s="2" t="s">
        <v>9</v>
      </c>
      <c r="C96" s="3">
        <v>2</v>
      </c>
      <c r="D96" s="2" t="s">
        <v>7</v>
      </c>
      <c r="E96" s="4">
        <f>45043</f>
        <v>45043</v>
      </c>
    </row>
    <row r="97" spans="1:5" ht="45.95" customHeight="1" x14ac:dyDescent="0.45">
      <c r="A97" s="2" t="s">
        <v>176</v>
      </c>
      <c r="B97" s="2" t="s">
        <v>120</v>
      </c>
      <c r="C97" s="3">
        <v>1</v>
      </c>
      <c r="D97" s="2" t="s">
        <v>7</v>
      </c>
      <c r="E97" s="4">
        <f>42249</f>
        <v>42249</v>
      </c>
    </row>
    <row r="98" spans="1:5" ht="45.95" customHeight="1" x14ac:dyDescent="0.45">
      <c r="A98" s="2" t="s">
        <v>177</v>
      </c>
      <c r="B98" s="2" t="s">
        <v>114</v>
      </c>
      <c r="C98" s="3">
        <v>1</v>
      </c>
      <c r="D98" s="2" t="s">
        <v>7</v>
      </c>
      <c r="E98" s="4">
        <f>42671</f>
        <v>42671</v>
      </c>
    </row>
    <row r="99" spans="1:5" ht="45.95" customHeight="1" x14ac:dyDescent="0.45">
      <c r="A99" s="2" t="s">
        <v>178</v>
      </c>
      <c r="B99" s="2" t="s">
        <v>179</v>
      </c>
      <c r="C99" s="3">
        <v>1</v>
      </c>
      <c r="D99" s="2" t="s">
        <v>7</v>
      </c>
      <c r="E99" s="4">
        <f>42671</f>
        <v>42671</v>
      </c>
    </row>
    <row r="100" spans="1:5" ht="45.95" customHeight="1" x14ac:dyDescent="0.45">
      <c r="A100" s="2" t="s">
        <v>10</v>
      </c>
      <c r="B100" s="2" t="s">
        <v>11</v>
      </c>
      <c r="C100" s="3">
        <v>1</v>
      </c>
      <c r="D100" s="2" t="s">
        <v>7</v>
      </c>
      <c r="E100" s="4">
        <f>43360</f>
        <v>43360</v>
      </c>
    </row>
    <row r="101" spans="1:5" ht="45.95" customHeight="1" x14ac:dyDescent="0.45">
      <c r="A101" s="2" t="s">
        <v>14</v>
      </c>
      <c r="B101" s="2" t="s">
        <v>15</v>
      </c>
      <c r="C101" s="3">
        <v>1</v>
      </c>
      <c r="D101" s="2" t="s">
        <v>7</v>
      </c>
      <c r="E101" s="4">
        <f>43413</f>
        <v>43413</v>
      </c>
    </row>
    <row r="102" spans="1:5" ht="45.95" customHeight="1" x14ac:dyDescent="0.45">
      <c r="A102" s="2" t="s">
        <v>180</v>
      </c>
      <c r="B102" s="2" t="s">
        <v>181</v>
      </c>
      <c r="C102" s="3">
        <v>1</v>
      </c>
      <c r="D102" s="2" t="s">
        <v>7</v>
      </c>
      <c r="E102" s="4">
        <f>43306</f>
        <v>43306</v>
      </c>
    </row>
    <row r="103" spans="1:5" ht="45.95" customHeight="1" x14ac:dyDescent="0.45">
      <c r="A103" s="2" t="s">
        <v>24</v>
      </c>
      <c r="B103" s="2" t="s">
        <v>25</v>
      </c>
      <c r="C103" s="3">
        <v>1</v>
      </c>
      <c r="D103" s="2" t="s">
        <v>7</v>
      </c>
      <c r="E103" s="4">
        <f>42249</f>
        <v>42249</v>
      </c>
    </row>
    <row r="104" spans="1:5" ht="45.95" customHeight="1" x14ac:dyDescent="0.45">
      <c r="A104" s="2" t="s">
        <v>182</v>
      </c>
      <c r="B104" s="2" t="s">
        <v>183</v>
      </c>
      <c r="C104" s="3">
        <v>1</v>
      </c>
      <c r="D104" s="2" t="s">
        <v>7</v>
      </c>
      <c r="E104" s="4">
        <f>42671</f>
        <v>42671</v>
      </c>
    </row>
    <row r="105" spans="1:5" ht="45.95" customHeight="1" x14ac:dyDescent="0.45">
      <c r="A105" s="2" t="s">
        <v>184</v>
      </c>
      <c r="B105" s="2" t="s">
        <v>185</v>
      </c>
      <c r="C105" s="3">
        <v>1</v>
      </c>
      <c r="D105" s="2" t="s">
        <v>7</v>
      </c>
      <c r="E105" s="4">
        <f>42671</f>
        <v>42671</v>
      </c>
    </row>
    <row r="106" spans="1:5" ht="45.95" customHeight="1" x14ac:dyDescent="0.45">
      <c r="A106" s="2" t="s">
        <v>113</v>
      </c>
      <c r="B106" s="2" t="s">
        <v>114</v>
      </c>
      <c r="C106" s="3">
        <v>1</v>
      </c>
      <c r="D106" s="2" t="s">
        <v>7</v>
      </c>
      <c r="E106" s="4">
        <f>42339</f>
        <v>42339</v>
      </c>
    </row>
    <row r="107" spans="1:5" ht="45.95" customHeight="1" x14ac:dyDescent="0.45">
      <c r="A107" s="2" t="s">
        <v>186</v>
      </c>
      <c r="B107" s="2" t="s">
        <v>187</v>
      </c>
      <c r="C107" s="3">
        <v>1</v>
      </c>
      <c r="D107" s="2" t="s">
        <v>7</v>
      </c>
      <c r="E107" s="4">
        <f>42268</f>
        <v>42268</v>
      </c>
    </row>
    <row r="108" spans="1:5" ht="45.95" customHeight="1" x14ac:dyDescent="0.45">
      <c r="A108" s="2" t="s">
        <v>30</v>
      </c>
      <c r="B108" s="2" t="s">
        <v>31</v>
      </c>
      <c r="C108" s="3">
        <v>1</v>
      </c>
      <c r="D108" s="2" t="s">
        <v>188</v>
      </c>
      <c r="E108" s="4">
        <f>44957</f>
        <v>44957</v>
      </c>
    </row>
    <row r="109" spans="1:5" ht="45.95" customHeight="1" x14ac:dyDescent="0.45">
      <c r="A109" s="2" t="s">
        <v>33</v>
      </c>
      <c r="B109" s="2" t="s">
        <v>34</v>
      </c>
      <c r="C109" s="3">
        <v>1</v>
      </c>
      <c r="D109" s="2" t="s">
        <v>189</v>
      </c>
      <c r="E109" s="4">
        <f>45043</f>
        <v>45043</v>
      </c>
    </row>
    <row r="110" spans="1:5" ht="45.95" customHeight="1" x14ac:dyDescent="0.45">
      <c r="A110" s="2" t="s">
        <v>48</v>
      </c>
      <c r="B110" s="2" t="s">
        <v>49</v>
      </c>
      <c r="C110" s="3">
        <v>1</v>
      </c>
      <c r="D110" s="2" t="s">
        <v>190</v>
      </c>
      <c r="E110" s="4">
        <f>43361</f>
        <v>43361</v>
      </c>
    </row>
    <row r="111" spans="1:5" ht="45.95" customHeight="1" x14ac:dyDescent="0.45">
      <c r="A111" s="2" t="s">
        <v>39</v>
      </c>
      <c r="B111" s="2" t="s">
        <v>40</v>
      </c>
      <c r="C111" s="3">
        <v>1</v>
      </c>
      <c r="D111" s="2" t="s">
        <v>191</v>
      </c>
      <c r="E111" s="4">
        <f>44698</f>
        <v>44698</v>
      </c>
    </row>
    <row r="112" spans="1:5" ht="45.95" customHeight="1" x14ac:dyDescent="0.45">
      <c r="A112" s="2" t="s">
        <v>192</v>
      </c>
      <c r="B112" s="2" t="s">
        <v>193</v>
      </c>
      <c r="C112" s="3">
        <v>1</v>
      </c>
      <c r="D112" s="2" t="s">
        <v>194</v>
      </c>
      <c r="E112" s="4">
        <f>45600</f>
        <v>45600</v>
      </c>
    </row>
    <row r="113" spans="1:5" ht="45.95" customHeight="1" x14ac:dyDescent="0.45">
      <c r="A113" s="2" t="s">
        <v>195</v>
      </c>
      <c r="B113" s="2" t="s">
        <v>196</v>
      </c>
      <c r="C113" s="3">
        <v>1</v>
      </c>
      <c r="D113" s="2" t="s">
        <v>197</v>
      </c>
      <c r="E113" s="4">
        <f>45604</f>
        <v>45604</v>
      </c>
    </row>
    <row r="114" spans="1:5" ht="45.95" customHeight="1" x14ac:dyDescent="0.45">
      <c r="A114" s="2" t="s">
        <v>195</v>
      </c>
      <c r="B114" s="2" t="s">
        <v>196</v>
      </c>
      <c r="C114" s="3">
        <v>1</v>
      </c>
      <c r="D114" s="2" t="s">
        <v>198</v>
      </c>
      <c r="E114" s="4">
        <f>45604</f>
        <v>45604</v>
      </c>
    </row>
    <row r="115" spans="1:5" ht="45.95" customHeight="1" x14ac:dyDescent="0.45">
      <c r="A115" s="2" t="s">
        <v>45</v>
      </c>
      <c r="B115" s="2" t="s">
        <v>46</v>
      </c>
      <c r="C115" s="3">
        <v>1</v>
      </c>
      <c r="D115" s="2" t="s">
        <v>199</v>
      </c>
      <c r="E115" s="4">
        <f>45349</f>
        <v>45349</v>
      </c>
    </row>
    <row r="116" spans="1:5" ht="45.95" customHeight="1" x14ac:dyDescent="0.45">
      <c r="A116" s="2" t="s">
        <v>124</v>
      </c>
      <c r="B116" s="2" t="s">
        <v>125</v>
      </c>
      <c r="C116" s="3">
        <v>1</v>
      </c>
      <c r="D116" s="2" t="s">
        <v>200</v>
      </c>
      <c r="E116" s="4">
        <f>44621</f>
        <v>44621</v>
      </c>
    </row>
    <row r="117" spans="1:5" ht="45.95" customHeight="1" x14ac:dyDescent="0.45">
      <c r="A117" s="2" t="s">
        <v>142</v>
      </c>
      <c r="B117" s="2" t="s">
        <v>143</v>
      </c>
      <c r="C117" s="3">
        <v>1</v>
      </c>
      <c r="D117" s="2" t="s">
        <v>201</v>
      </c>
      <c r="E117" s="4">
        <f>44972</f>
        <v>44972</v>
      </c>
    </row>
    <row r="118" spans="1:5" ht="45.95" customHeight="1" x14ac:dyDescent="0.45">
      <c r="A118" s="2" t="s">
        <v>202</v>
      </c>
      <c r="B118" s="2" t="s">
        <v>203</v>
      </c>
      <c r="C118" s="3">
        <v>1</v>
      </c>
      <c r="D118" s="2" t="s">
        <v>204</v>
      </c>
      <c r="E118" s="4">
        <f>45616</f>
        <v>45616</v>
      </c>
    </row>
    <row r="119" spans="1:5" ht="45.95" customHeight="1" x14ac:dyDescent="0.45">
      <c r="A119" s="2" t="s">
        <v>60</v>
      </c>
      <c r="B119" s="2" t="s">
        <v>61</v>
      </c>
      <c r="C119" s="3">
        <v>1</v>
      </c>
      <c r="D119" s="2" t="s">
        <v>205</v>
      </c>
      <c r="E119" s="4">
        <f>45429</f>
        <v>45429</v>
      </c>
    </row>
    <row r="120" spans="1:5" ht="45.95" customHeight="1" x14ac:dyDescent="0.45">
      <c r="A120" s="2" t="s">
        <v>63</v>
      </c>
      <c r="B120" s="2" t="s">
        <v>64</v>
      </c>
      <c r="C120" s="3">
        <v>1</v>
      </c>
      <c r="D120" s="2" t="s">
        <v>206</v>
      </c>
      <c r="E120" s="4">
        <f>45036</f>
        <v>45036</v>
      </c>
    </row>
    <row r="121" spans="1:5" ht="45.95" customHeight="1" x14ac:dyDescent="0.45">
      <c r="A121" s="2" t="s">
        <v>150</v>
      </c>
      <c r="B121" s="2" t="s">
        <v>151</v>
      </c>
      <c r="C121" s="3">
        <v>1</v>
      </c>
      <c r="D121" s="2" t="s">
        <v>207</v>
      </c>
      <c r="E121" s="4">
        <f>43844</f>
        <v>43844</v>
      </c>
    </row>
    <row r="122" spans="1:5" ht="45.95" customHeight="1" x14ac:dyDescent="0.45">
      <c r="A122" s="2" t="s">
        <v>66</v>
      </c>
      <c r="B122" s="2" t="s">
        <v>67</v>
      </c>
      <c r="C122" s="3">
        <v>1</v>
      </c>
      <c r="D122" s="2" t="s">
        <v>208</v>
      </c>
      <c r="E122" s="4">
        <f>43280</f>
        <v>43280</v>
      </c>
    </row>
    <row r="123" spans="1:5" ht="45.95" customHeight="1" x14ac:dyDescent="0.45">
      <c r="A123" s="2" t="s">
        <v>69</v>
      </c>
      <c r="B123" s="2" t="s">
        <v>70</v>
      </c>
      <c r="C123" s="3">
        <v>1</v>
      </c>
      <c r="D123" s="2" t="s">
        <v>209</v>
      </c>
      <c r="E123" s="4">
        <f>40718</f>
        <v>40718</v>
      </c>
    </row>
    <row r="124" spans="1:5" ht="45.95" customHeight="1" x14ac:dyDescent="0.45">
      <c r="A124" s="2" t="s">
        <v>72</v>
      </c>
      <c r="B124" s="2" t="s">
        <v>73</v>
      </c>
      <c r="C124" s="3">
        <v>1</v>
      </c>
      <c r="D124" s="2" t="s">
        <v>210</v>
      </c>
      <c r="E124" s="4">
        <f>41922</f>
        <v>41922</v>
      </c>
    </row>
    <row r="125" spans="1:5" ht="45.95" customHeight="1" x14ac:dyDescent="0.45">
      <c r="A125" s="2" t="s">
        <v>211</v>
      </c>
      <c r="B125" s="2" t="s">
        <v>212</v>
      </c>
      <c r="C125" s="3">
        <v>1</v>
      </c>
      <c r="D125" s="2" t="s">
        <v>213</v>
      </c>
      <c r="E125" s="4">
        <f>44383</f>
        <v>44383</v>
      </c>
    </row>
    <row r="126" spans="1:5" ht="45.95" customHeight="1" x14ac:dyDescent="0.45">
      <c r="A126" s="2" t="s">
        <v>75</v>
      </c>
      <c r="B126" s="2" t="s">
        <v>76</v>
      </c>
      <c r="C126" s="3">
        <v>1</v>
      </c>
      <c r="D126" s="2" t="s">
        <v>214</v>
      </c>
      <c r="E126" s="4">
        <f>45273</f>
        <v>45273</v>
      </c>
    </row>
    <row r="127" spans="1:5" ht="45.95" customHeight="1" x14ac:dyDescent="0.45">
      <c r="A127" s="2" t="s">
        <v>215</v>
      </c>
      <c r="B127" s="2" t="s">
        <v>216</v>
      </c>
      <c r="C127" s="3">
        <v>1</v>
      </c>
      <c r="D127" s="2" t="s">
        <v>217</v>
      </c>
      <c r="E127" s="4">
        <f>45380</f>
        <v>45380</v>
      </c>
    </row>
    <row r="128" spans="1:5" ht="45.95" customHeight="1" x14ac:dyDescent="0.45">
      <c r="A128" s="2" t="s">
        <v>75</v>
      </c>
      <c r="B128" s="2" t="s">
        <v>76</v>
      </c>
      <c r="C128" s="3">
        <v>1</v>
      </c>
      <c r="D128" s="2" t="s">
        <v>218</v>
      </c>
      <c r="E128" s="4">
        <f>45555</f>
        <v>45555</v>
      </c>
    </row>
    <row r="129" spans="1:5" ht="45.95" customHeight="1" x14ac:dyDescent="0.45">
      <c r="A129" s="2" t="s">
        <v>81</v>
      </c>
      <c r="B129" s="2" t="s">
        <v>82</v>
      </c>
      <c r="C129" s="3">
        <v>1</v>
      </c>
      <c r="D129" s="2" t="s">
        <v>219</v>
      </c>
      <c r="E129" s="4">
        <f>45000</f>
        <v>45000</v>
      </c>
    </row>
    <row r="130" spans="1:5" ht="45.95" customHeight="1" x14ac:dyDescent="0.45">
      <c r="A130" s="2" t="s">
        <v>81</v>
      </c>
      <c r="B130" s="2" t="s">
        <v>82</v>
      </c>
      <c r="C130" s="3">
        <v>1</v>
      </c>
      <c r="D130" s="2" t="s">
        <v>220</v>
      </c>
      <c r="E130" s="4">
        <f>45000</f>
        <v>45000</v>
      </c>
    </row>
    <row r="131" spans="1:5" ht="45.95" customHeight="1" x14ac:dyDescent="0.45">
      <c r="A131" s="2" t="s">
        <v>85</v>
      </c>
      <c r="B131" s="2" t="s">
        <v>86</v>
      </c>
      <c r="C131" s="3">
        <v>1</v>
      </c>
      <c r="D131" s="2" t="s">
        <v>221</v>
      </c>
      <c r="E131" s="4">
        <f>45218</f>
        <v>45218</v>
      </c>
    </row>
    <row r="132" spans="1:5" ht="45.95" customHeight="1" x14ac:dyDescent="0.45">
      <c r="A132" s="2" t="s">
        <v>75</v>
      </c>
      <c r="B132" s="2" t="s">
        <v>76</v>
      </c>
      <c r="C132" s="3">
        <v>1</v>
      </c>
      <c r="D132" s="2" t="s">
        <v>222</v>
      </c>
      <c r="E132" s="4">
        <f>44651</f>
        <v>44651</v>
      </c>
    </row>
    <row r="133" spans="1:5" ht="45.95" customHeight="1" x14ac:dyDescent="0.45">
      <c r="A133" s="2" t="s">
        <v>75</v>
      </c>
      <c r="B133" s="2" t="s">
        <v>76</v>
      </c>
      <c r="C133" s="3">
        <v>1</v>
      </c>
      <c r="D133" s="2" t="s">
        <v>223</v>
      </c>
      <c r="E133" s="4">
        <f>44790</f>
        <v>44790</v>
      </c>
    </row>
    <row r="134" spans="1:5" ht="45.95" customHeight="1" x14ac:dyDescent="0.45">
      <c r="A134" s="2" t="s">
        <v>22</v>
      </c>
      <c r="B134" s="2" t="s">
        <v>23</v>
      </c>
      <c r="C134" s="3">
        <v>1</v>
      </c>
      <c r="D134" s="2" t="s">
        <v>7</v>
      </c>
      <c r="E134" s="4">
        <f>1</f>
        <v>1</v>
      </c>
    </row>
    <row r="135" spans="1:5" ht="45.95" customHeight="1" x14ac:dyDescent="0.45">
      <c r="A135" s="2" t="s">
        <v>107</v>
      </c>
      <c r="B135" s="2" t="s">
        <v>108</v>
      </c>
      <c r="C135" s="3">
        <v>1</v>
      </c>
      <c r="D135" s="2" t="s">
        <v>7</v>
      </c>
      <c r="E135" s="4">
        <f>42268</f>
        <v>42268</v>
      </c>
    </row>
    <row r="136" spans="1:5" ht="45.95" customHeight="1" x14ac:dyDescent="0.45">
      <c r="A136" s="2" t="s">
        <v>111</v>
      </c>
      <c r="B136" s="2" t="s">
        <v>112</v>
      </c>
      <c r="C136" s="3">
        <v>1</v>
      </c>
      <c r="D136" s="2" t="s">
        <v>7</v>
      </c>
      <c r="E136" s="4">
        <f>42509</f>
        <v>42509</v>
      </c>
    </row>
    <row r="137" spans="1:5" ht="45.95" customHeight="1" x14ac:dyDescent="0.45">
      <c r="A137" s="2" t="s">
        <v>224</v>
      </c>
      <c r="B137" s="2" t="s">
        <v>225</v>
      </c>
      <c r="C137" s="3">
        <v>1</v>
      </c>
      <c r="D137" s="2" t="s">
        <v>7</v>
      </c>
      <c r="E137" s="4">
        <f>43837</f>
        <v>43837</v>
      </c>
    </row>
    <row r="138" spans="1:5" ht="45.95" customHeight="1" x14ac:dyDescent="0.45">
      <c r="A138" s="2" t="s">
        <v>226</v>
      </c>
      <c r="B138" s="2" t="s">
        <v>227</v>
      </c>
      <c r="C138" s="3">
        <v>1</v>
      </c>
      <c r="D138" s="2" t="s">
        <v>7</v>
      </c>
      <c r="E138" s="4">
        <f>42268</f>
        <v>42268</v>
      </c>
    </row>
    <row r="139" spans="1:5" ht="45.95" customHeight="1" x14ac:dyDescent="0.45">
      <c r="A139" s="2" t="s">
        <v>26</v>
      </c>
      <c r="B139" s="2" t="s">
        <v>27</v>
      </c>
      <c r="C139" s="3">
        <v>1</v>
      </c>
      <c r="D139" s="2" t="s">
        <v>7</v>
      </c>
      <c r="E139" s="4">
        <f>42268</f>
        <v>42268</v>
      </c>
    </row>
    <row r="140" spans="1:5" ht="45.95" customHeight="1" x14ac:dyDescent="0.45">
      <c r="A140" s="2" t="s">
        <v>228</v>
      </c>
      <c r="B140" s="2" t="s">
        <v>229</v>
      </c>
      <c r="C140" s="3">
        <v>1</v>
      </c>
      <c r="D140" s="2" t="s">
        <v>7</v>
      </c>
      <c r="E140" s="4">
        <f>1</f>
        <v>1</v>
      </c>
    </row>
    <row r="141" spans="1:5" ht="45.95" customHeight="1" x14ac:dyDescent="0.45">
      <c r="A141" s="2" t="s">
        <v>8</v>
      </c>
      <c r="B141" s="2" t="s">
        <v>9</v>
      </c>
      <c r="C141" s="3">
        <v>1</v>
      </c>
      <c r="D141" s="2" t="s">
        <v>7</v>
      </c>
      <c r="E141" s="4">
        <f>45043</f>
        <v>45043</v>
      </c>
    </row>
    <row r="142" spans="1:5" ht="45.95" customHeight="1" x14ac:dyDescent="0.45">
      <c r="A142" s="2" t="s">
        <v>10</v>
      </c>
      <c r="B142" s="2" t="s">
        <v>11</v>
      </c>
      <c r="C142" s="3">
        <v>1</v>
      </c>
      <c r="D142" s="2" t="s">
        <v>7</v>
      </c>
      <c r="E142" s="4">
        <f>1</f>
        <v>1</v>
      </c>
    </row>
    <row r="143" spans="1:5" ht="45.95" customHeight="1" x14ac:dyDescent="0.45">
      <c r="A143" s="2" t="s">
        <v>30</v>
      </c>
      <c r="B143" s="2" t="s">
        <v>31</v>
      </c>
      <c r="C143" s="3">
        <v>1</v>
      </c>
      <c r="D143" s="2" t="s">
        <v>230</v>
      </c>
      <c r="E143" s="4">
        <f>44957</f>
        <v>44957</v>
      </c>
    </row>
    <row r="144" spans="1:5" ht="45.95" customHeight="1" x14ac:dyDescent="0.45">
      <c r="A144" s="2" t="s">
        <v>72</v>
      </c>
      <c r="B144" s="2" t="s">
        <v>73</v>
      </c>
      <c r="C144" s="3">
        <v>1</v>
      </c>
      <c r="D144" s="2" t="s">
        <v>231</v>
      </c>
      <c r="E144" s="4">
        <f>44041</f>
        <v>44041</v>
      </c>
    </row>
    <row r="145" spans="1:5" ht="45.95" customHeight="1" x14ac:dyDescent="0.45">
      <c r="A145" s="2" t="s">
        <v>33</v>
      </c>
      <c r="B145" s="2" t="s">
        <v>34</v>
      </c>
      <c r="C145" s="3">
        <v>1</v>
      </c>
      <c r="D145" s="2" t="s">
        <v>232</v>
      </c>
      <c r="E145" s="4">
        <f>45043</f>
        <v>45043</v>
      </c>
    </row>
    <row r="146" spans="1:5" ht="45.95" customHeight="1" x14ac:dyDescent="0.45">
      <c r="A146" s="2" t="s">
        <v>36</v>
      </c>
      <c r="B146" s="2" t="s">
        <v>37</v>
      </c>
      <c r="C146" s="3">
        <v>1</v>
      </c>
      <c r="D146" s="2" t="s">
        <v>233</v>
      </c>
      <c r="E146" s="4">
        <f>43917</f>
        <v>43917</v>
      </c>
    </row>
    <row r="147" spans="1:5" ht="45.95" customHeight="1" x14ac:dyDescent="0.45">
      <c r="A147" s="2" t="s">
        <v>39</v>
      </c>
      <c r="B147" s="2" t="s">
        <v>40</v>
      </c>
      <c r="C147" s="3">
        <v>1</v>
      </c>
      <c r="D147" s="2" t="s">
        <v>234</v>
      </c>
      <c r="E147" s="4">
        <f>44867</f>
        <v>44867</v>
      </c>
    </row>
    <row r="148" spans="1:5" ht="45.95" customHeight="1" x14ac:dyDescent="0.45">
      <c r="A148" s="2" t="s">
        <v>235</v>
      </c>
      <c r="B148" s="2" t="s">
        <v>236</v>
      </c>
      <c r="C148" s="3">
        <v>1</v>
      </c>
      <c r="D148" s="2" t="s">
        <v>237</v>
      </c>
      <c r="E148" s="4">
        <f>45201</f>
        <v>45201</v>
      </c>
    </row>
    <row r="149" spans="1:5" ht="45.95" customHeight="1" x14ac:dyDescent="0.45">
      <c r="A149" s="2" t="s">
        <v>45</v>
      </c>
      <c r="B149" s="2" t="s">
        <v>46</v>
      </c>
      <c r="C149" s="3">
        <v>1</v>
      </c>
      <c r="D149" s="2" t="s">
        <v>238</v>
      </c>
      <c r="E149" s="4">
        <f>45349</f>
        <v>45349</v>
      </c>
    </row>
    <row r="150" spans="1:5" ht="45.95" customHeight="1" x14ac:dyDescent="0.45">
      <c r="A150" s="2" t="s">
        <v>48</v>
      </c>
      <c r="B150" s="2" t="s">
        <v>49</v>
      </c>
      <c r="C150" s="3">
        <v>1</v>
      </c>
      <c r="D150" s="2" t="s">
        <v>239</v>
      </c>
      <c r="E150" s="4">
        <f>44837</f>
        <v>44837</v>
      </c>
    </row>
    <row r="151" spans="1:5" ht="45.95" customHeight="1" x14ac:dyDescent="0.45">
      <c r="A151" s="2" t="s">
        <v>54</v>
      </c>
      <c r="B151" s="2" t="s">
        <v>55</v>
      </c>
      <c r="C151" s="3">
        <v>1</v>
      </c>
      <c r="D151" s="2" t="s">
        <v>240</v>
      </c>
      <c r="E151" s="4">
        <f>44874</f>
        <v>44874</v>
      </c>
    </row>
    <row r="152" spans="1:5" ht="45.95" customHeight="1" x14ac:dyDescent="0.45">
      <c r="A152" s="2" t="s">
        <v>142</v>
      </c>
      <c r="B152" s="2" t="s">
        <v>143</v>
      </c>
      <c r="C152" s="3">
        <v>1</v>
      </c>
      <c r="D152" s="2" t="s">
        <v>241</v>
      </c>
      <c r="E152" s="4">
        <f>44972</f>
        <v>44972</v>
      </c>
    </row>
    <row r="153" spans="1:5" ht="45.95" customHeight="1" x14ac:dyDescent="0.45">
      <c r="A153" s="2" t="s">
        <v>69</v>
      </c>
      <c r="B153" s="2" t="s">
        <v>70</v>
      </c>
      <c r="C153" s="3">
        <v>1</v>
      </c>
      <c r="D153" s="2" t="s">
        <v>242</v>
      </c>
      <c r="E153" s="4">
        <f>44032</f>
        <v>44032</v>
      </c>
    </row>
    <row r="154" spans="1:5" ht="45.95" customHeight="1" x14ac:dyDescent="0.45">
      <c r="A154" s="2" t="s">
        <v>60</v>
      </c>
      <c r="B154" s="2" t="s">
        <v>61</v>
      </c>
      <c r="C154" s="3">
        <v>1</v>
      </c>
      <c r="D154" s="2" t="s">
        <v>243</v>
      </c>
      <c r="E154" s="4">
        <f>45429</f>
        <v>45429</v>
      </c>
    </row>
    <row r="155" spans="1:5" ht="45.95" customHeight="1" x14ac:dyDescent="0.45">
      <c r="A155" s="2" t="s">
        <v>63</v>
      </c>
      <c r="B155" s="2" t="s">
        <v>64</v>
      </c>
      <c r="C155" s="3">
        <v>1</v>
      </c>
      <c r="D155" s="2" t="s">
        <v>244</v>
      </c>
      <c r="E155" s="4">
        <f>45043</f>
        <v>45043</v>
      </c>
    </row>
    <row r="156" spans="1:5" ht="45.95" customHeight="1" x14ac:dyDescent="0.45">
      <c r="A156" s="2" t="s">
        <v>150</v>
      </c>
      <c r="B156" s="2" t="s">
        <v>151</v>
      </c>
      <c r="C156" s="3">
        <v>1</v>
      </c>
      <c r="D156" s="2" t="s">
        <v>245</v>
      </c>
      <c r="E156" s="4">
        <f>44041</f>
        <v>44041</v>
      </c>
    </row>
    <row r="157" spans="1:5" ht="45.95" customHeight="1" x14ac:dyDescent="0.45">
      <c r="A157" s="2" t="s">
        <v>246</v>
      </c>
      <c r="B157" s="2" t="s">
        <v>247</v>
      </c>
      <c r="C157" s="3">
        <v>1</v>
      </c>
      <c r="D157" s="2" t="s">
        <v>248</v>
      </c>
      <c r="E157" s="4">
        <f>43858</f>
        <v>43858</v>
      </c>
    </row>
    <row r="158" spans="1:5" ht="45.95" customHeight="1" x14ac:dyDescent="0.45">
      <c r="A158" s="2" t="s">
        <v>153</v>
      </c>
      <c r="B158" s="2" t="s">
        <v>154</v>
      </c>
      <c r="C158" s="3">
        <v>1</v>
      </c>
      <c r="D158" s="2" t="s">
        <v>249</v>
      </c>
      <c r="E158" s="4">
        <f>45119</f>
        <v>45119</v>
      </c>
    </row>
    <row r="159" spans="1:5" ht="45.95" customHeight="1" x14ac:dyDescent="0.45">
      <c r="A159" s="2" t="s">
        <v>75</v>
      </c>
      <c r="B159" s="2" t="s">
        <v>76</v>
      </c>
      <c r="C159" s="3">
        <v>1</v>
      </c>
      <c r="D159" s="2" t="s">
        <v>250</v>
      </c>
      <c r="E159" s="4">
        <f>45273</f>
        <v>45273</v>
      </c>
    </row>
    <row r="160" spans="1:5" ht="45.95" customHeight="1" x14ac:dyDescent="0.45">
      <c r="A160" s="2" t="s">
        <v>81</v>
      </c>
      <c r="B160" s="2" t="s">
        <v>82</v>
      </c>
      <c r="C160" s="3">
        <v>1</v>
      </c>
      <c r="D160" s="2" t="s">
        <v>251</v>
      </c>
      <c r="E160" s="4">
        <f>45000</f>
        <v>45000</v>
      </c>
    </row>
    <row r="161" spans="1:5" ht="45.95" customHeight="1" x14ac:dyDescent="0.45">
      <c r="A161" s="2" t="s">
        <v>81</v>
      </c>
      <c r="B161" s="2" t="s">
        <v>82</v>
      </c>
      <c r="C161" s="3">
        <v>1</v>
      </c>
      <c r="D161" s="2" t="s">
        <v>252</v>
      </c>
      <c r="E161" s="4">
        <f>45000</f>
        <v>45000</v>
      </c>
    </row>
    <row r="162" spans="1:5" ht="45.95" customHeight="1" x14ac:dyDescent="0.45">
      <c r="A162" s="2" t="s">
        <v>85</v>
      </c>
      <c r="B162" s="2" t="s">
        <v>86</v>
      </c>
      <c r="C162" s="3">
        <v>1</v>
      </c>
      <c r="D162" s="2" t="s">
        <v>253</v>
      </c>
      <c r="E162" s="4">
        <f>45218</f>
        <v>45218</v>
      </c>
    </row>
    <row r="163" spans="1:5" ht="45.95" customHeight="1" x14ac:dyDescent="0.45">
      <c r="A163" s="2" t="s">
        <v>75</v>
      </c>
      <c r="B163" s="2" t="s">
        <v>76</v>
      </c>
      <c r="C163" s="3">
        <v>1</v>
      </c>
      <c r="D163" s="2" t="s">
        <v>254</v>
      </c>
      <c r="E163" s="4">
        <f>44693</f>
        <v>44693</v>
      </c>
    </row>
    <row r="164" spans="1:5" ht="45.95" customHeight="1" x14ac:dyDescent="0.45">
      <c r="A164" s="2" t="s">
        <v>255</v>
      </c>
      <c r="B164" s="2" t="s">
        <v>52</v>
      </c>
      <c r="C164" s="3">
        <v>1</v>
      </c>
      <c r="D164" s="2" t="s">
        <v>7</v>
      </c>
      <c r="E164" s="4">
        <f>44201</f>
        <v>44201</v>
      </c>
    </row>
    <row r="165" spans="1:5" ht="45.95" customHeight="1" x14ac:dyDescent="0.45">
      <c r="A165" s="2" t="s">
        <v>256</v>
      </c>
      <c r="B165" s="2" t="s">
        <v>43</v>
      </c>
      <c r="C165" s="3">
        <v>1</v>
      </c>
      <c r="D165" s="2" t="s">
        <v>7</v>
      </c>
      <c r="E165" s="4">
        <f>42202</f>
        <v>42202</v>
      </c>
    </row>
    <row r="166" spans="1:5" ht="45.95" customHeight="1" x14ac:dyDescent="0.45">
      <c r="A166" s="2" t="s">
        <v>257</v>
      </c>
      <c r="B166" s="2" t="s">
        <v>258</v>
      </c>
      <c r="C166" s="3">
        <v>1</v>
      </c>
      <c r="D166" s="2" t="s">
        <v>7</v>
      </c>
      <c r="E166" s="4">
        <f>1</f>
        <v>1</v>
      </c>
    </row>
    <row r="167" spans="1:5" ht="45.95" customHeight="1" x14ac:dyDescent="0.45">
      <c r="A167" s="2" t="s">
        <v>259</v>
      </c>
      <c r="B167" s="2" t="s">
        <v>260</v>
      </c>
      <c r="C167" s="3">
        <v>1</v>
      </c>
      <c r="D167" s="2" t="s">
        <v>7</v>
      </c>
      <c r="E167" s="4">
        <f>43798</f>
        <v>43798</v>
      </c>
    </row>
    <row r="168" spans="1:5" ht="45.95" customHeight="1" x14ac:dyDescent="0.45">
      <c r="A168" s="2" t="s">
        <v>261</v>
      </c>
      <c r="B168" s="2" t="s">
        <v>262</v>
      </c>
      <c r="C168" s="3">
        <v>1</v>
      </c>
      <c r="D168" s="2" t="s">
        <v>7</v>
      </c>
      <c r="E168" s="4">
        <f>43837</f>
        <v>43837</v>
      </c>
    </row>
    <row r="169" spans="1:5" ht="45.95" customHeight="1" x14ac:dyDescent="0.45">
      <c r="A169" s="2" t="s">
        <v>8</v>
      </c>
      <c r="B169" s="2" t="s">
        <v>9</v>
      </c>
      <c r="C169" s="3">
        <v>1</v>
      </c>
      <c r="D169" s="2" t="s">
        <v>7</v>
      </c>
      <c r="E169" s="4">
        <f>45043</f>
        <v>45043</v>
      </c>
    </row>
    <row r="170" spans="1:5" ht="45.95" customHeight="1" x14ac:dyDescent="0.45">
      <c r="A170" s="2" t="s">
        <v>263</v>
      </c>
      <c r="B170" s="2" t="s">
        <v>264</v>
      </c>
      <c r="C170" s="3">
        <v>1</v>
      </c>
      <c r="D170" s="2" t="s">
        <v>7</v>
      </c>
      <c r="E170" s="4">
        <f>43798</f>
        <v>43798</v>
      </c>
    </row>
    <row r="171" spans="1:5" ht="45.95" customHeight="1" x14ac:dyDescent="0.45">
      <c r="A171" s="2" t="s">
        <v>177</v>
      </c>
      <c r="B171" s="2" t="s">
        <v>114</v>
      </c>
      <c r="C171" s="3">
        <v>1</v>
      </c>
      <c r="D171" s="2" t="s">
        <v>7</v>
      </c>
      <c r="E171" s="4">
        <f>43798</f>
        <v>43798</v>
      </c>
    </row>
    <row r="172" spans="1:5" ht="45.95" customHeight="1" x14ac:dyDescent="0.45">
      <c r="A172" s="2" t="s">
        <v>265</v>
      </c>
      <c r="B172" s="2" t="s">
        <v>266</v>
      </c>
      <c r="C172" s="3">
        <v>1</v>
      </c>
      <c r="D172" s="2" t="s">
        <v>7</v>
      </c>
      <c r="E172" s="4">
        <f>44379</f>
        <v>44379</v>
      </c>
    </row>
    <row r="173" spans="1:5" ht="45.95" customHeight="1" x14ac:dyDescent="0.45">
      <c r="A173" s="2" t="s">
        <v>267</v>
      </c>
      <c r="B173" s="2" t="s">
        <v>268</v>
      </c>
      <c r="C173" s="3">
        <v>1</v>
      </c>
      <c r="D173" s="2" t="s">
        <v>7</v>
      </c>
      <c r="E173" s="4">
        <f>42705</f>
        <v>42705</v>
      </c>
    </row>
    <row r="174" spans="1:5" ht="45.95" customHeight="1" x14ac:dyDescent="0.45">
      <c r="A174" s="2" t="s">
        <v>22</v>
      </c>
      <c r="B174" s="2" t="s">
        <v>23</v>
      </c>
      <c r="C174" s="3">
        <v>1</v>
      </c>
      <c r="D174" s="2" t="s">
        <v>7</v>
      </c>
      <c r="E174" s="4">
        <f>42268</f>
        <v>42268</v>
      </c>
    </row>
    <row r="175" spans="1:5" ht="45.95" customHeight="1" x14ac:dyDescent="0.45">
      <c r="A175" s="2" t="s">
        <v>105</v>
      </c>
      <c r="B175" s="2" t="s">
        <v>106</v>
      </c>
      <c r="C175" s="3">
        <v>1</v>
      </c>
      <c r="D175" s="2" t="s">
        <v>7</v>
      </c>
      <c r="E175" s="4">
        <f>43854</f>
        <v>43854</v>
      </c>
    </row>
    <row r="176" spans="1:5" ht="45.95" customHeight="1" x14ac:dyDescent="0.45">
      <c r="A176" s="2" t="s">
        <v>28</v>
      </c>
      <c r="B176" s="2" t="s">
        <v>29</v>
      </c>
      <c r="C176" s="3">
        <v>1</v>
      </c>
      <c r="D176" s="2" t="s">
        <v>7</v>
      </c>
      <c r="E176" s="4">
        <f>44746</f>
        <v>44746</v>
      </c>
    </row>
    <row r="177" spans="1:5" ht="45.95" customHeight="1" x14ac:dyDescent="0.45">
      <c r="A177" s="2" t="s">
        <v>269</v>
      </c>
      <c r="B177" s="2" t="s">
        <v>270</v>
      </c>
      <c r="C177" s="3">
        <v>1</v>
      </c>
      <c r="D177" s="2" t="s">
        <v>7</v>
      </c>
      <c r="E177" s="4">
        <f>1</f>
        <v>1</v>
      </c>
    </row>
    <row r="178" spans="1:5" ht="45.95" customHeight="1" x14ac:dyDescent="0.45">
      <c r="A178" s="2" t="s">
        <v>30</v>
      </c>
      <c r="B178" s="2" t="s">
        <v>31</v>
      </c>
      <c r="C178" s="3">
        <v>1</v>
      </c>
      <c r="D178" s="2" t="s">
        <v>271</v>
      </c>
      <c r="E178" s="4">
        <f>44957</f>
        <v>44957</v>
      </c>
    </row>
    <row r="179" spans="1:5" ht="45.95" customHeight="1" x14ac:dyDescent="0.45">
      <c r="A179" s="2" t="s">
        <v>33</v>
      </c>
      <c r="B179" s="2" t="s">
        <v>34</v>
      </c>
      <c r="C179" s="3">
        <v>1</v>
      </c>
      <c r="D179" s="2" t="s">
        <v>272</v>
      </c>
      <c r="E179" s="4">
        <f>45043</f>
        <v>45043</v>
      </c>
    </row>
    <row r="180" spans="1:5" ht="45.95" customHeight="1" x14ac:dyDescent="0.45">
      <c r="A180" s="2" t="s">
        <v>273</v>
      </c>
      <c r="B180" s="2" t="s">
        <v>274</v>
      </c>
      <c r="C180" s="3">
        <v>1</v>
      </c>
      <c r="D180" s="2" t="s">
        <v>275</v>
      </c>
      <c r="E180" s="4">
        <f>43647</f>
        <v>43647</v>
      </c>
    </row>
    <row r="181" spans="1:5" ht="45.95" customHeight="1" x14ac:dyDescent="0.45">
      <c r="A181" s="2" t="s">
        <v>39</v>
      </c>
      <c r="B181" s="2" t="s">
        <v>40</v>
      </c>
      <c r="C181" s="3">
        <v>1</v>
      </c>
      <c r="D181" s="2" t="s">
        <v>276</v>
      </c>
      <c r="E181" s="4">
        <f>44867</f>
        <v>44867</v>
      </c>
    </row>
    <row r="182" spans="1:5" ht="45.95" customHeight="1" x14ac:dyDescent="0.45">
      <c r="A182" s="2" t="s">
        <v>277</v>
      </c>
      <c r="B182" s="2" t="s">
        <v>278</v>
      </c>
      <c r="C182" s="3">
        <v>1</v>
      </c>
      <c r="D182" s="2" t="s">
        <v>279</v>
      </c>
      <c r="E182" s="4">
        <f>45294</f>
        <v>45294</v>
      </c>
    </row>
    <row r="183" spans="1:5" ht="45.95" customHeight="1" x14ac:dyDescent="0.45">
      <c r="A183" s="2" t="s">
        <v>45</v>
      </c>
      <c r="B183" s="2" t="s">
        <v>46</v>
      </c>
      <c r="C183" s="3">
        <v>1</v>
      </c>
      <c r="D183" s="2" t="s">
        <v>280</v>
      </c>
      <c r="E183" s="4">
        <f>45349</f>
        <v>45349</v>
      </c>
    </row>
    <row r="184" spans="1:5" ht="45.95" customHeight="1" x14ac:dyDescent="0.45">
      <c r="A184" s="2" t="s">
        <v>124</v>
      </c>
      <c r="B184" s="2" t="s">
        <v>125</v>
      </c>
      <c r="C184" s="3">
        <v>1</v>
      </c>
      <c r="D184" s="2" t="s">
        <v>281</v>
      </c>
      <c r="E184" s="4">
        <f>44614</f>
        <v>44614</v>
      </c>
    </row>
    <row r="185" spans="1:5" ht="45.95" customHeight="1" x14ac:dyDescent="0.45">
      <c r="A185" s="2" t="s">
        <v>48</v>
      </c>
      <c r="B185" s="2" t="s">
        <v>49</v>
      </c>
      <c r="C185" s="3">
        <v>1</v>
      </c>
      <c r="D185" s="2" t="s">
        <v>282</v>
      </c>
      <c r="E185" s="4">
        <f>44910</f>
        <v>44910</v>
      </c>
    </row>
    <row r="186" spans="1:5" ht="45.95" customHeight="1" x14ac:dyDescent="0.45">
      <c r="A186" s="2" t="s">
        <v>54</v>
      </c>
      <c r="B186" s="2" t="s">
        <v>55</v>
      </c>
      <c r="C186" s="3">
        <v>1</v>
      </c>
      <c r="D186" s="2" t="s">
        <v>283</v>
      </c>
      <c r="E186" s="4">
        <f>44103</f>
        <v>44103</v>
      </c>
    </row>
    <row r="187" spans="1:5" ht="45.95" customHeight="1" x14ac:dyDescent="0.45">
      <c r="A187" s="2" t="s">
        <v>142</v>
      </c>
      <c r="B187" s="2" t="s">
        <v>143</v>
      </c>
      <c r="C187" s="3">
        <v>1</v>
      </c>
      <c r="D187" s="2" t="s">
        <v>284</v>
      </c>
      <c r="E187" s="4">
        <f>44972</f>
        <v>44972</v>
      </c>
    </row>
    <row r="188" spans="1:5" ht="45.95" customHeight="1" x14ac:dyDescent="0.45">
      <c r="A188" s="2" t="s">
        <v>60</v>
      </c>
      <c r="B188" s="2" t="s">
        <v>61</v>
      </c>
      <c r="C188" s="3">
        <v>1</v>
      </c>
      <c r="D188" s="2" t="s">
        <v>60</v>
      </c>
      <c r="E188" s="4">
        <f>45429</f>
        <v>45429</v>
      </c>
    </row>
    <row r="189" spans="1:5" ht="45.95" customHeight="1" x14ac:dyDescent="0.45">
      <c r="A189" s="2" t="s">
        <v>63</v>
      </c>
      <c r="B189" s="2" t="s">
        <v>64</v>
      </c>
      <c r="C189" s="3">
        <v>1</v>
      </c>
      <c r="D189" s="2" t="s">
        <v>285</v>
      </c>
      <c r="E189" s="4">
        <f>45043</f>
        <v>45043</v>
      </c>
    </row>
    <row r="190" spans="1:5" ht="45.95" customHeight="1" x14ac:dyDescent="0.45">
      <c r="A190" s="2" t="s">
        <v>150</v>
      </c>
      <c r="B190" s="2" t="s">
        <v>151</v>
      </c>
      <c r="C190" s="3">
        <v>1</v>
      </c>
      <c r="D190" s="2" t="s">
        <v>286</v>
      </c>
      <c r="E190" s="4">
        <f>43844</f>
        <v>43844</v>
      </c>
    </row>
    <row r="191" spans="1:5" ht="45.95" customHeight="1" x14ac:dyDescent="0.45">
      <c r="A191" s="2" t="s">
        <v>153</v>
      </c>
      <c r="B191" s="2" t="s">
        <v>154</v>
      </c>
      <c r="C191" s="3">
        <v>1</v>
      </c>
      <c r="D191" s="2" t="s">
        <v>287</v>
      </c>
      <c r="E191" s="4">
        <f>43970</f>
        <v>43970</v>
      </c>
    </row>
    <row r="192" spans="1:5" ht="45.95" customHeight="1" x14ac:dyDescent="0.45">
      <c r="A192" s="2" t="s">
        <v>66</v>
      </c>
      <c r="B192" s="2" t="s">
        <v>67</v>
      </c>
      <c r="C192" s="3">
        <v>1</v>
      </c>
      <c r="D192" s="2" t="s">
        <v>288</v>
      </c>
      <c r="E192" s="4">
        <f>43970</f>
        <v>43970</v>
      </c>
    </row>
    <row r="193" spans="1:5" ht="45.95" customHeight="1" x14ac:dyDescent="0.45">
      <c r="A193" s="2" t="s">
        <v>69</v>
      </c>
      <c r="B193" s="2" t="s">
        <v>70</v>
      </c>
      <c r="C193" s="3">
        <v>1</v>
      </c>
      <c r="D193" s="2" t="s">
        <v>289</v>
      </c>
      <c r="E193" s="4">
        <f>40001</f>
        <v>40001</v>
      </c>
    </row>
    <row r="194" spans="1:5" ht="45.95" customHeight="1" x14ac:dyDescent="0.45">
      <c r="A194" s="2" t="s">
        <v>72</v>
      </c>
      <c r="B194" s="2" t="s">
        <v>73</v>
      </c>
      <c r="C194" s="3">
        <v>1</v>
      </c>
      <c r="D194" s="2" t="s">
        <v>290</v>
      </c>
      <c r="E194" s="4">
        <f>41922</f>
        <v>41922</v>
      </c>
    </row>
    <row r="195" spans="1:5" ht="45.95" customHeight="1" x14ac:dyDescent="0.45">
      <c r="A195" s="2" t="s">
        <v>291</v>
      </c>
      <c r="B195" s="2" t="s">
        <v>292</v>
      </c>
      <c r="C195" s="3">
        <v>1</v>
      </c>
      <c r="D195" s="2" t="s">
        <v>293</v>
      </c>
      <c r="E195" s="4">
        <f>43798</f>
        <v>43798</v>
      </c>
    </row>
    <row r="196" spans="1:5" ht="45.95" customHeight="1" x14ac:dyDescent="0.45">
      <c r="A196" s="2" t="s">
        <v>294</v>
      </c>
      <c r="B196" s="2" t="s">
        <v>295</v>
      </c>
      <c r="C196" s="3">
        <v>1</v>
      </c>
      <c r="D196" s="2" t="s">
        <v>296</v>
      </c>
      <c r="E196" s="4">
        <f>43798</f>
        <v>43798</v>
      </c>
    </row>
    <row r="197" spans="1:5" ht="45.95" customHeight="1" x14ac:dyDescent="0.45">
      <c r="A197" s="2" t="s">
        <v>72</v>
      </c>
      <c r="B197" s="2" t="s">
        <v>73</v>
      </c>
      <c r="C197" s="3">
        <v>1</v>
      </c>
      <c r="D197" s="2" t="s">
        <v>297</v>
      </c>
      <c r="E197" s="4">
        <f>43648</f>
        <v>43648</v>
      </c>
    </row>
    <row r="198" spans="1:5" ht="45.95" customHeight="1" x14ac:dyDescent="0.45">
      <c r="A198" s="2" t="s">
        <v>75</v>
      </c>
      <c r="B198" s="2" t="s">
        <v>76</v>
      </c>
      <c r="C198" s="3">
        <v>1</v>
      </c>
      <c r="D198" s="2" t="s">
        <v>298</v>
      </c>
      <c r="E198" s="4">
        <f>45273</f>
        <v>45273</v>
      </c>
    </row>
    <row r="199" spans="1:5" ht="45.95" customHeight="1" x14ac:dyDescent="0.45">
      <c r="A199" s="2" t="s">
        <v>78</v>
      </c>
      <c r="B199" s="2" t="s">
        <v>79</v>
      </c>
      <c r="C199" s="3">
        <v>1</v>
      </c>
      <c r="D199" s="2" t="s">
        <v>299</v>
      </c>
      <c r="E199" s="4">
        <f>45356</f>
        <v>45356</v>
      </c>
    </row>
    <row r="200" spans="1:5" ht="45.95" customHeight="1" x14ac:dyDescent="0.45">
      <c r="A200" s="2" t="s">
        <v>300</v>
      </c>
      <c r="B200" s="2" t="s">
        <v>301</v>
      </c>
      <c r="C200" s="3">
        <v>1</v>
      </c>
      <c r="D200" s="2" t="s">
        <v>302</v>
      </c>
      <c r="E200" s="4">
        <f>45218</f>
        <v>45218</v>
      </c>
    </row>
    <row r="201" spans="1:5" ht="45.95" customHeight="1" x14ac:dyDescent="0.45">
      <c r="A201" s="2" t="s">
        <v>85</v>
      </c>
      <c r="B201" s="2" t="s">
        <v>86</v>
      </c>
      <c r="C201" s="3">
        <v>1</v>
      </c>
      <c r="D201" s="2" t="s">
        <v>303</v>
      </c>
      <c r="E201" s="4">
        <f>45561</f>
        <v>45561</v>
      </c>
    </row>
    <row r="202" spans="1:5" ht="45.95" customHeight="1" x14ac:dyDescent="0.45">
      <c r="A202" s="2" t="s">
        <v>75</v>
      </c>
      <c r="B202" s="2" t="s">
        <v>76</v>
      </c>
      <c r="C202" s="3">
        <v>1</v>
      </c>
      <c r="D202" s="2" t="s">
        <v>304</v>
      </c>
      <c r="E202" s="4">
        <f>44651</f>
        <v>44651</v>
      </c>
    </row>
    <row r="203" spans="1:5" ht="45.95" customHeight="1" x14ac:dyDescent="0.45">
      <c r="A203" s="2" t="s">
        <v>75</v>
      </c>
      <c r="B203" s="2" t="s">
        <v>76</v>
      </c>
      <c r="C203" s="3">
        <v>1</v>
      </c>
      <c r="D203" s="2" t="s">
        <v>305</v>
      </c>
      <c r="E203" s="4">
        <f>44790</f>
        <v>44790</v>
      </c>
    </row>
    <row r="204" spans="1:5" ht="45.95" customHeight="1" x14ac:dyDescent="0.45">
      <c r="A204" s="2" t="s">
        <v>306</v>
      </c>
      <c r="B204" s="2" t="s">
        <v>307</v>
      </c>
      <c r="C204" s="3">
        <v>1</v>
      </c>
      <c r="D204" s="2" t="s">
        <v>308</v>
      </c>
      <c r="E204" s="4">
        <f>43760</f>
        <v>43760</v>
      </c>
    </row>
    <row r="205" spans="1:5" ht="45.95" customHeight="1" x14ac:dyDescent="0.45">
      <c r="A205" s="2" t="s">
        <v>99</v>
      </c>
      <c r="B205" s="2" t="s">
        <v>100</v>
      </c>
      <c r="C205" s="3">
        <v>1</v>
      </c>
      <c r="D205" s="2" t="s">
        <v>7</v>
      </c>
      <c r="E205" s="4">
        <f>43669</f>
        <v>43669</v>
      </c>
    </row>
    <row r="206" spans="1:5" ht="45.95" customHeight="1" x14ac:dyDescent="0.45">
      <c r="A206" s="2" t="s">
        <v>309</v>
      </c>
      <c r="B206" s="2" t="s">
        <v>310</v>
      </c>
      <c r="C206" s="3">
        <v>1</v>
      </c>
      <c r="D206" s="2" t="s">
        <v>7</v>
      </c>
      <c r="E206" s="4">
        <f>45110</f>
        <v>45110</v>
      </c>
    </row>
    <row r="207" spans="1:5" ht="45.95" customHeight="1" x14ac:dyDescent="0.45">
      <c r="A207" s="2" t="s">
        <v>311</v>
      </c>
      <c r="B207" s="2" t="s">
        <v>312</v>
      </c>
      <c r="C207" s="3">
        <v>1</v>
      </c>
      <c r="D207" s="2" t="s">
        <v>7</v>
      </c>
      <c r="E207" s="4">
        <f>43837</f>
        <v>43837</v>
      </c>
    </row>
    <row r="208" spans="1:5" ht="45.95" customHeight="1" x14ac:dyDescent="0.45">
      <c r="A208" s="2" t="s">
        <v>265</v>
      </c>
      <c r="B208" s="2" t="s">
        <v>266</v>
      </c>
      <c r="C208" s="3">
        <v>2</v>
      </c>
      <c r="D208" s="2" t="s">
        <v>7</v>
      </c>
      <c r="E208" s="4">
        <f>43837</f>
        <v>43837</v>
      </c>
    </row>
    <row r="209" spans="1:5" ht="45.95" customHeight="1" x14ac:dyDescent="0.45">
      <c r="A209" s="2" t="s">
        <v>313</v>
      </c>
      <c r="B209" s="2" t="s">
        <v>314</v>
      </c>
      <c r="C209" s="3">
        <v>2</v>
      </c>
      <c r="D209" s="2" t="s">
        <v>7</v>
      </c>
      <c r="E209" s="4">
        <f>43669</f>
        <v>43669</v>
      </c>
    </row>
    <row r="210" spans="1:5" ht="45.95" customHeight="1" x14ac:dyDescent="0.45">
      <c r="A210" s="2" t="s">
        <v>14</v>
      </c>
      <c r="B210" s="2" t="s">
        <v>15</v>
      </c>
      <c r="C210" s="3">
        <v>1</v>
      </c>
      <c r="D210" s="2" t="s">
        <v>7</v>
      </c>
      <c r="E210" s="4">
        <f>43413</f>
        <v>43413</v>
      </c>
    </row>
    <row r="211" spans="1:5" ht="45.95" customHeight="1" x14ac:dyDescent="0.45">
      <c r="A211" s="2" t="s">
        <v>315</v>
      </c>
      <c r="B211" s="2" t="s">
        <v>316</v>
      </c>
      <c r="C211" s="3">
        <v>1</v>
      </c>
      <c r="D211" s="2" t="s">
        <v>7</v>
      </c>
      <c r="E211" s="4">
        <f>45294</f>
        <v>45294</v>
      </c>
    </row>
    <row r="212" spans="1:5" ht="45.95" customHeight="1" x14ac:dyDescent="0.45">
      <c r="A212" s="2" t="s">
        <v>261</v>
      </c>
      <c r="B212" s="2" t="s">
        <v>262</v>
      </c>
      <c r="C212" s="3">
        <v>1</v>
      </c>
      <c r="D212" s="2" t="s">
        <v>7</v>
      </c>
      <c r="E212" s="4">
        <f>43469</f>
        <v>43469</v>
      </c>
    </row>
    <row r="213" spans="1:5" ht="45.95" customHeight="1" x14ac:dyDescent="0.45">
      <c r="A213" s="2" t="s">
        <v>263</v>
      </c>
      <c r="B213" s="2" t="s">
        <v>264</v>
      </c>
      <c r="C213" s="3">
        <v>1</v>
      </c>
      <c r="D213" s="2" t="s">
        <v>7</v>
      </c>
      <c r="E213" s="4">
        <f>43837</f>
        <v>43837</v>
      </c>
    </row>
    <row r="214" spans="1:5" ht="45.95" customHeight="1" x14ac:dyDescent="0.45">
      <c r="A214" s="2" t="s">
        <v>177</v>
      </c>
      <c r="B214" s="2" t="s">
        <v>114</v>
      </c>
      <c r="C214" s="3">
        <v>1</v>
      </c>
      <c r="D214" s="2" t="s">
        <v>7</v>
      </c>
      <c r="E214" s="4">
        <f>42671</f>
        <v>42671</v>
      </c>
    </row>
    <row r="215" spans="1:5" ht="45.95" customHeight="1" x14ac:dyDescent="0.45">
      <c r="A215" s="2" t="s">
        <v>317</v>
      </c>
      <c r="B215" s="2" t="s">
        <v>318</v>
      </c>
      <c r="C215" s="3">
        <v>1</v>
      </c>
      <c r="D215" s="2" t="s">
        <v>7</v>
      </c>
      <c r="E215" s="4">
        <f>43837</f>
        <v>43837</v>
      </c>
    </row>
    <row r="216" spans="1:5" ht="45.95" customHeight="1" x14ac:dyDescent="0.45">
      <c r="A216" s="2" t="s">
        <v>319</v>
      </c>
      <c r="B216" s="2" t="s">
        <v>320</v>
      </c>
      <c r="C216" s="3">
        <v>1</v>
      </c>
      <c r="D216" s="2" t="s">
        <v>7</v>
      </c>
      <c r="E216" s="4">
        <f>43837</f>
        <v>43837</v>
      </c>
    </row>
    <row r="217" spans="1:5" ht="45.95" customHeight="1" x14ac:dyDescent="0.45">
      <c r="A217" s="2" t="s">
        <v>321</v>
      </c>
      <c r="B217" s="2" t="s">
        <v>322</v>
      </c>
      <c r="C217" s="3">
        <v>1</v>
      </c>
      <c r="D217" s="2" t="s">
        <v>7</v>
      </c>
      <c r="E217" s="4">
        <f>43837</f>
        <v>43837</v>
      </c>
    </row>
    <row r="218" spans="1:5" ht="45.95" customHeight="1" x14ac:dyDescent="0.45">
      <c r="A218" s="2" t="s">
        <v>323</v>
      </c>
      <c r="B218" s="2" t="s">
        <v>324</v>
      </c>
      <c r="C218" s="3">
        <v>1</v>
      </c>
      <c r="D218" s="2" t="s">
        <v>7</v>
      </c>
      <c r="E218" s="4">
        <f>43837</f>
        <v>43837</v>
      </c>
    </row>
    <row r="219" spans="1:5" ht="45.95" customHeight="1" x14ac:dyDescent="0.45">
      <c r="A219" s="2" t="s">
        <v>325</v>
      </c>
      <c r="B219" s="2" t="s">
        <v>326</v>
      </c>
      <c r="C219" s="3">
        <v>2</v>
      </c>
      <c r="D219" s="2" t="s">
        <v>7</v>
      </c>
      <c r="E219" s="4">
        <f>43837</f>
        <v>43837</v>
      </c>
    </row>
    <row r="220" spans="1:5" ht="45.95" customHeight="1" x14ac:dyDescent="0.45">
      <c r="A220" s="2" t="s">
        <v>12</v>
      </c>
      <c r="B220" s="2" t="s">
        <v>13</v>
      </c>
      <c r="C220" s="3">
        <v>1</v>
      </c>
      <c r="D220" s="2" t="s">
        <v>7</v>
      </c>
      <c r="E220" s="4">
        <f>45294</f>
        <v>45294</v>
      </c>
    </row>
    <row r="221" spans="1:5" ht="45.95" customHeight="1" x14ac:dyDescent="0.45">
      <c r="A221" s="2" t="s">
        <v>327</v>
      </c>
      <c r="B221" s="2" t="s">
        <v>328</v>
      </c>
      <c r="C221" s="3">
        <v>1</v>
      </c>
      <c r="D221" s="2" t="s">
        <v>7</v>
      </c>
      <c r="E221" s="4">
        <f>42249</f>
        <v>42249</v>
      </c>
    </row>
    <row r="222" spans="1:5" ht="45.95" customHeight="1" x14ac:dyDescent="0.45">
      <c r="A222" s="2" t="s">
        <v>329</v>
      </c>
      <c r="B222" s="2" t="s">
        <v>330</v>
      </c>
      <c r="C222" s="3">
        <v>1</v>
      </c>
      <c r="D222" s="2" t="s">
        <v>7</v>
      </c>
      <c r="E222" s="4">
        <f>45359</f>
        <v>45359</v>
      </c>
    </row>
    <row r="223" spans="1:5" ht="45.95" customHeight="1" x14ac:dyDescent="0.45">
      <c r="A223" s="2" t="s">
        <v>331</v>
      </c>
      <c r="B223" s="2" t="s">
        <v>332</v>
      </c>
      <c r="C223" s="3">
        <v>1</v>
      </c>
      <c r="D223" s="2" t="s">
        <v>7</v>
      </c>
      <c r="E223" s="4">
        <f>44064</f>
        <v>44064</v>
      </c>
    </row>
    <row r="224" spans="1:5" ht="45.95" customHeight="1" x14ac:dyDescent="0.45">
      <c r="A224" s="2" t="s">
        <v>107</v>
      </c>
      <c r="B224" s="2" t="s">
        <v>108</v>
      </c>
      <c r="C224" s="3">
        <v>1</v>
      </c>
      <c r="D224" s="2" t="s">
        <v>7</v>
      </c>
      <c r="E224" s="4">
        <f>42417</f>
        <v>42417</v>
      </c>
    </row>
    <row r="225" spans="1:5" ht="45.95" customHeight="1" x14ac:dyDescent="0.45">
      <c r="A225" s="2" t="s">
        <v>182</v>
      </c>
      <c r="B225" s="2" t="s">
        <v>183</v>
      </c>
      <c r="C225" s="3">
        <v>1</v>
      </c>
      <c r="D225" s="2" t="s">
        <v>7</v>
      </c>
      <c r="E225" s="4">
        <f>42671</f>
        <v>42671</v>
      </c>
    </row>
    <row r="226" spans="1:5" ht="45.95" customHeight="1" x14ac:dyDescent="0.45">
      <c r="A226" s="2" t="s">
        <v>333</v>
      </c>
      <c r="B226" s="2" t="s">
        <v>334</v>
      </c>
      <c r="C226" s="3">
        <v>1</v>
      </c>
      <c r="D226" s="2" t="s">
        <v>7</v>
      </c>
      <c r="E226" s="4">
        <f>44064</f>
        <v>44064</v>
      </c>
    </row>
    <row r="227" spans="1:5" ht="45.95" customHeight="1" x14ac:dyDescent="0.45">
      <c r="A227" s="2" t="s">
        <v>113</v>
      </c>
      <c r="B227" s="2" t="s">
        <v>114</v>
      </c>
      <c r="C227" s="3">
        <v>1</v>
      </c>
      <c r="D227" s="2" t="s">
        <v>7</v>
      </c>
      <c r="E227" s="4">
        <f>42339</f>
        <v>42339</v>
      </c>
    </row>
    <row r="228" spans="1:5" ht="45.95" customHeight="1" x14ac:dyDescent="0.45">
      <c r="A228" s="2" t="s">
        <v>26</v>
      </c>
      <c r="B228" s="2" t="s">
        <v>27</v>
      </c>
      <c r="C228" s="3">
        <v>1</v>
      </c>
      <c r="D228" s="2" t="s">
        <v>7</v>
      </c>
      <c r="E228" s="4">
        <f>42339</f>
        <v>42339</v>
      </c>
    </row>
    <row r="229" spans="1:5" ht="45.95" customHeight="1" x14ac:dyDescent="0.45">
      <c r="A229" s="2" t="s">
        <v>335</v>
      </c>
      <c r="B229" s="2" t="s">
        <v>336</v>
      </c>
      <c r="C229" s="3">
        <v>1</v>
      </c>
      <c r="D229" s="2" t="s">
        <v>7</v>
      </c>
      <c r="E229" s="4">
        <f>42268</f>
        <v>42268</v>
      </c>
    </row>
    <row r="230" spans="1:5" ht="45.95" customHeight="1" x14ac:dyDescent="0.45">
      <c r="A230" s="2" t="s">
        <v>337</v>
      </c>
      <c r="B230" s="2" t="s">
        <v>116</v>
      </c>
      <c r="C230" s="3">
        <v>2</v>
      </c>
      <c r="D230" s="2" t="s">
        <v>7</v>
      </c>
      <c r="E230" s="4">
        <f>43837</f>
        <v>43837</v>
      </c>
    </row>
    <row r="231" spans="1:5" ht="45.95" customHeight="1" x14ac:dyDescent="0.45">
      <c r="A231" s="2" t="s">
        <v>338</v>
      </c>
      <c r="B231" s="2" t="s">
        <v>339</v>
      </c>
      <c r="C231" s="3">
        <v>1</v>
      </c>
      <c r="D231" s="2" t="s">
        <v>7</v>
      </c>
      <c r="E231" s="4">
        <f>43837</f>
        <v>43837</v>
      </c>
    </row>
    <row r="232" spans="1:5" ht="45.95" customHeight="1" x14ac:dyDescent="0.45">
      <c r="A232" s="2" t="s">
        <v>340</v>
      </c>
      <c r="B232" s="2" t="s">
        <v>341</v>
      </c>
      <c r="C232" s="3">
        <v>1</v>
      </c>
      <c r="D232" s="2" t="s">
        <v>7</v>
      </c>
      <c r="E232" s="4">
        <f>43837</f>
        <v>43837</v>
      </c>
    </row>
    <row r="233" spans="1:5" ht="45.95" customHeight="1" x14ac:dyDescent="0.45">
      <c r="A233" s="2" t="s">
        <v>342</v>
      </c>
      <c r="B233" s="2" t="s">
        <v>343</v>
      </c>
      <c r="C233" s="3">
        <v>1</v>
      </c>
      <c r="D233" s="2" t="s">
        <v>7</v>
      </c>
      <c r="E233" s="4">
        <f>43837</f>
        <v>43837</v>
      </c>
    </row>
    <row r="234" spans="1:5" ht="45.95" customHeight="1" x14ac:dyDescent="0.45">
      <c r="A234" s="2" t="s">
        <v>117</v>
      </c>
      <c r="B234" s="2" t="s">
        <v>118</v>
      </c>
      <c r="C234" s="3">
        <v>1</v>
      </c>
      <c r="D234" s="2" t="s">
        <v>7</v>
      </c>
      <c r="E234" s="4">
        <f>42268</f>
        <v>42268</v>
      </c>
    </row>
    <row r="235" spans="1:5" ht="45.95" customHeight="1" x14ac:dyDescent="0.45">
      <c r="A235" s="2" t="s">
        <v>344</v>
      </c>
      <c r="B235" s="2" t="s">
        <v>345</v>
      </c>
      <c r="C235" s="3">
        <v>1</v>
      </c>
      <c r="D235" s="2" t="s">
        <v>346</v>
      </c>
      <c r="E235" s="4">
        <f>44623</f>
        <v>44623</v>
      </c>
    </row>
    <row r="236" spans="1:5" ht="45.95" customHeight="1" x14ac:dyDescent="0.45">
      <c r="A236" s="2" t="s">
        <v>347</v>
      </c>
      <c r="B236" s="2" t="s">
        <v>348</v>
      </c>
      <c r="C236" s="3">
        <v>1</v>
      </c>
      <c r="D236" s="2" t="s">
        <v>349</v>
      </c>
      <c r="E236" s="4">
        <f>44623</f>
        <v>44623</v>
      </c>
    </row>
    <row r="237" spans="1:5" ht="45.95" customHeight="1" x14ac:dyDescent="0.45">
      <c r="A237" s="2" t="s">
        <v>350</v>
      </c>
      <c r="B237" s="2" t="s">
        <v>351</v>
      </c>
      <c r="C237" s="3">
        <v>1</v>
      </c>
      <c r="D237" s="2" t="s">
        <v>352</v>
      </c>
      <c r="E237" s="4">
        <f>44565</f>
        <v>44565</v>
      </c>
    </row>
    <row r="238" spans="1:5" ht="45.95" customHeight="1" x14ac:dyDescent="0.45">
      <c r="A238" s="2" t="s">
        <v>353</v>
      </c>
      <c r="B238" s="2" t="s">
        <v>354</v>
      </c>
      <c r="C238" s="3">
        <v>1</v>
      </c>
      <c r="D238" s="2" t="s">
        <v>355</v>
      </c>
      <c r="E238" s="4">
        <f>44474</f>
        <v>44474</v>
      </c>
    </row>
    <row r="239" spans="1:5" ht="45.95" customHeight="1" x14ac:dyDescent="0.45">
      <c r="A239" s="2" t="s">
        <v>356</v>
      </c>
      <c r="B239" s="2" t="s">
        <v>357</v>
      </c>
      <c r="C239" s="3">
        <v>1</v>
      </c>
      <c r="D239" s="2" t="s">
        <v>358</v>
      </c>
      <c r="E239" s="4">
        <f>45642</f>
        <v>45642</v>
      </c>
    </row>
    <row r="240" spans="1:5" ht="45.95" customHeight="1" x14ac:dyDescent="0.45">
      <c r="A240" s="2" t="s">
        <v>356</v>
      </c>
      <c r="B240" s="2" t="s">
        <v>357</v>
      </c>
      <c r="C240" s="3">
        <v>1</v>
      </c>
      <c r="D240" s="2" t="s">
        <v>359</v>
      </c>
      <c r="E240" s="4">
        <f>45642</f>
        <v>45642</v>
      </c>
    </row>
    <row r="241" spans="1:5" ht="45.95" customHeight="1" x14ac:dyDescent="0.45">
      <c r="A241" s="2" t="s">
        <v>360</v>
      </c>
      <c r="B241" s="2" t="s">
        <v>361</v>
      </c>
      <c r="C241" s="3">
        <v>1</v>
      </c>
      <c r="D241" s="2" t="s">
        <v>362</v>
      </c>
      <c r="E241" s="4">
        <f>41488</f>
        <v>41488</v>
      </c>
    </row>
    <row r="242" spans="1:5" ht="45.95" customHeight="1" x14ac:dyDescent="0.45">
      <c r="A242" s="2" t="s">
        <v>363</v>
      </c>
      <c r="B242" s="2" t="s">
        <v>364</v>
      </c>
      <c r="C242" s="3">
        <v>1</v>
      </c>
      <c r="D242" s="2" t="s">
        <v>365</v>
      </c>
      <c r="E242" s="4">
        <f>41732</f>
        <v>41732</v>
      </c>
    </row>
    <row r="243" spans="1:5" ht="45.95" customHeight="1" x14ac:dyDescent="0.45">
      <c r="A243" s="2" t="s">
        <v>366</v>
      </c>
      <c r="B243" s="2" t="s">
        <v>367</v>
      </c>
      <c r="C243" s="3">
        <v>1</v>
      </c>
      <c r="D243" s="2" t="s">
        <v>368</v>
      </c>
      <c r="E243" s="4">
        <f>43026</f>
        <v>43026</v>
      </c>
    </row>
    <row r="244" spans="1:5" ht="45.95" customHeight="1" x14ac:dyDescent="0.45">
      <c r="A244" s="2" t="s">
        <v>369</v>
      </c>
      <c r="B244" s="2" t="s">
        <v>370</v>
      </c>
      <c r="C244" s="3">
        <v>1</v>
      </c>
      <c r="D244" s="2" t="s">
        <v>371</v>
      </c>
      <c r="E244" s="4">
        <f>43313</f>
        <v>43313</v>
      </c>
    </row>
    <row r="245" spans="1:5" ht="45.95" customHeight="1" x14ac:dyDescent="0.45">
      <c r="A245" s="2" t="s">
        <v>372</v>
      </c>
      <c r="B245" s="2" t="s">
        <v>373</v>
      </c>
      <c r="C245" s="3">
        <v>1</v>
      </c>
      <c r="D245" s="2" t="s">
        <v>374</v>
      </c>
      <c r="E245" s="4">
        <f>43409</f>
        <v>43409</v>
      </c>
    </row>
    <row r="246" spans="1:5" ht="45.95" customHeight="1" x14ac:dyDescent="0.45">
      <c r="A246" s="2" t="s">
        <v>375</v>
      </c>
      <c r="B246" s="2" t="s">
        <v>376</v>
      </c>
      <c r="C246" s="3">
        <v>1</v>
      </c>
      <c r="D246" s="2" t="s">
        <v>377</v>
      </c>
      <c r="E246" s="4">
        <f>43451</f>
        <v>43451</v>
      </c>
    </row>
    <row r="247" spans="1:5" ht="45.95" customHeight="1" x14ac:dyDescent="0.45">
      <c r="A247" s="2" t="s">
        <v>378</v>
      </c>
      <c r="B247" s="2" t="s">
        <v>379</v>
      </c>
      <c r="C247" s="3">
        <v>1</v>
      </c>
      <c r="D247" s="2" t="s">
        <v>380</v>
      </c>
      <c r="E247" s="4">
        <f>44153</f>
        <v>44153</v>
      </c>
    </row>
    <row r="248" spans="1:5" ht="45.95" customHeight="1" x14ac:dyDescent="0.45">
      <c r="A248" s="2" t="s">
        <v>381</v>
      </c>
      <c r="B248" s="2" t="s">
        <v>382</v>
      </c>
      <c r="C248" s="3">
        <v>1</v>
      </c>
      <c r="D248" s="2" t="s">
        <v>383</v>
      </c>
      <c r="E248" s="4">
        <f>44698</f>
        <v>44698</v>
      </c>
    </row>
    <row r="249" spans="1:5" ht="45.95" customHeight="1" x14ac:dyDescent="0.45">
      <c r="A249" s="2" t="s">
        <v>384</v>
      </c>
      <c r="B249" s="2" t="s">
        <v>385</v>
      </c>
      <c r="C249" s="3">
        <v>1</v>
      </c>
      <c r="D249" s="2" t="s">
        <v>386</v>
      </c>
      <c r="E249" s="4">
        <f>44698</f>
        <v>44698</v>
      </c>
    </row>
    <row r="250" spans="1:5" ht="45.95" customHeight="1" x14ac:dyDescent="0.45">
      <c r="A250" s="2" t="s">
        <v>387</v>
      </c>
      <c r="B250" s="2" t="s">
        <v>13</v>
      </c>
      <c r="C250" s="3">
        <v>1</v>
      </c>
      <c r="D250" s="2" t="s">
        <v>388</v>
      </c>
      <c r="E250" s="4">
        <f>44746</f>
        <v>44746</v>
      </c>
    </row>
    <row r="251" spans="1:5" ht="45.95" customHeight="1" x14ac:dyDescent="0.45">
      <c r="A251" s="2" t="s">
        <v>39</v>
      </c>
      <c r="B251" s="2" t="s">
        <v>40</v>
      </c>
      <c r="C251" s="3">
        <v>1</v>
      </c>
      <c r="D251" s="2" t="s">
        <v>389</v>
      </c>
      <c r="E251" s="4">
        <f>44868</f>
        <v>44868</v>
      </c>
    </row>
    <row r="252" spans="1:5" ht="45.95" customHeight="1" x14ac:dyDescent="0.45">
      <c r="A252" s="2" t="s">
        <v>390</v>
      </c>
      <c r="B252" s="2" t="s">
        <v>391</v>
      </c>
      <c r="C252" s="3">
        <v>1</v>
      </c>
      <c r="D252" s="2" t="s">
        <v>392</v>
      </c>
      <c r="E252" s="4">
        <f>44652</f>
        <v>44652</v>
      </c>
    </row>
    <row r="253" spans="1:5" ht="45.95" customHeight="1" x14ac:dyDescent="0.45">
      <c r="A253" s="2" t="s">
        <v>390</v>
      </c>
      <c r="B253" s="2" t="s">
        <v>391</v>
      </c>
      <c r="C253" s="3">
        <v>1</v>
      </c>
      <c r="D253" s="2" t="s">
        <v>393</v>
      </c>
      <c r="E253" s="4">
        <f>44652</f>
        <v>44652</v>
      </c>
    </row>
    <row r="254" spans="1:5" ht="45.95" customHeight="1" x14ac:dyDescent="0.45">
      <c r="A254" s="2" t="s">
        <v>394</v>
      </c>
      <c r="B254" s="2" t="s">
        <v>262</v>
      </c>
      <c r="C254" s="3">
        <v>1</v>
      </c>
      <c r="D254" s="2" t="s">
        <v>395</v>
      </c>
      <c r="E254" s="4">
        <f>44930</f>
        <v>44930</v>
      </c>
    </row>
    <row r="255" spans="1:5" ht="45.95" customHeight="1" x14ac:dyDescent="0.45">
      <c r="A255" s="2" t="s">
        <v>60</v>
      </c>
      <c r="B255" s="2" t="s">
        <v>61</v>
      </c>
      <c r="C255" s="3">
        <v>1</v>
      </c>
      <c r="D255" s="2" t="s">
        <v>396</v>
      </c>
      <c r="E255" s="4">
        <f>44949</f>
        <v>44949</v>
      </c>
    </row>
    <row r="256" spans="1:5" ht="45.95" customHeight="1" x14ac:dyDescent="0.45">
      <c r="A256" s="2" t="s">
        <v>51</v>
      </c>
      <c r="B256" s="2" t="s">
        <v>52</v>
      </c>
      <c r="C256" s="3">
        <v>1</v>
      </c>
      <c r="D256" s="2" t="s">
        <v>397</v>
      </c>
      <c r="E256" s="4">
        <f>45005</f>
        <v>45005</v>
      </c>
    </row>
    <row r="257" spans="1:5" ht="45.95" customHeight="1" x14ac:dyDescent="0.45">
      <c r="A257" s="2" t="s">
        <v>235</v>
      </c>
      <c r="B257" s="2" t="s">
        <v>236</v>
      </c>
      <c r="C257" s="3">
        <v>1</v>
      </c>
      <c r="D257" s="2" t="s">
        <v>398</v>
      </c>
      <c r="E257" s="4">
        <f>45259</f>
        <v>45259</v>
      </c>
    </row>
    <row r="258" spans="1:5" ht="45.95" customHeight="1" x14ac:dyDescent="0.45">
      <c r="A258" s="2" t="s">
        <v>235</v>
      </c>
      <c r="B258" s="2" t="s">
        <v>236</v>
      </c>
      <c r="C258" s="3">
        <v>1</v>
      </c>
      <c r="D258" s="2" t="s">
        <v>399</v>
      </c>
      <c r="E258" s="4">
        <f>45259</f>
        <v>45259</v>
      </c>
    </row>
    <row r="259" spans="1:5" ht="45.95" customHeight="1" x14ac:dyDescent="0.45">
      <c r="A259" s="2" t="s">
        <v>195</v>
      </c>
      <c r="B259" s="2" t="s">
        <v>196</v>
      </c>
      <c r="C259" s="3">
        <v>1</v>
      </c>
      <c r="D259" s="2" t="s">
        <v>400</v>
      </c>
      <c r="E259" s="4">
        <f>45604</f>
        <v>45604</v>
      </c>
    </row>
    <row r="260" spans="1:5" ht="45.95" customHeight="1" x14ac:dyDescent="0.45">
      <c r="A260" s="2" t="s">
        <v>195</v>
      </c>
      <c r="B260" s="2" t="s">
        <v>196</v>
      </c>
      <c r="C260" s="3">
        <v>1</v>
      </c>
      <c r="D260" s="2" t="s">
        <v>401</v>
      </c>
      <c r="E260" s="4">
        <f>45604</f>
        <v>45604</v>
      </c>
    </row>
    <row r="261" spans="1:5" ht="45.95" customHeight="1" x14ac:dyDescent="0.45">
      <c r="A261" s="2" t="s">
        <v>402</v>
      </c>
      <c r="B261" s="2" t="s">
        <v>403</v>
      </c>
      <c r="C261" s="3">
        <v>1</v>
      </c>
      <c r="D261" s="2" t="s">
        <v>404</v>
      </c>
      <c r="E261" s="4">
        <f>45639</f>
        <v>45639</v>
      </c>
    </row>
    <row r="262" spans="1:5" ht="45.95" customHeight="1" x14ac:dyDescent="0.45">
      <c r="A262" s="2" t="s">
        <v>402</v>
      </c>
      <c r="B262" s="2" t="s">
        <v>403</v>
      </c>
      <c r="C262" s="3">
        <v>1</v>
      </c>
      <c r="D262" s="2" t="s">
        <v>405</v>
      </c>
      <c r="E262" s="4">
        <f>45639</f>
        <v>45639</v>
      </c>
    </row>
    <row r="263" spans="1:5" ht="45.95" customHeight="1" x14ac:dyDescent="0.45">
      <c r="A263" s="2" t="s">
        <v>406</v>
      </c>
      <c r="B263" s="2" t="s">
        <v>187</v>
      </c>
      <c r="C263" s="3">
        <v>1</v>
      </c>
      <c r="D263" s="2" t="s">
        <v>407</v>
      </c>
      <c r="E263" s="4">
        <f>45664</f>
        <v>45664</v>
      </c>
    </row>
    <row r="264" spans="1:5" ht="45.95" customHeight="1" x14ac:dyDescent="0.45">
      <c r="A264" s="2" t="s">
        <v>408</v>
      </c>
      <c r="B264" s="2" t="s">
        <v>409</v>
      </c>
      <c r="C264" s="3">
        <v>1</v>
      </c>
      <c r="D264" s="2" t="s">
        <v>410</v>
      </c>
      <c r="E264" s="4">
        <f>44369</f>
        <v>44369</v>
      </c>
    </row>
    <row r="265" spans="1:5" ht="45.95" customHeight="1" x14ac:dyDescent="0.45">
      <c r="A265" s="2" t="s">
        <v>411</v>
      </c>
      <c r="B265" s="2" t="s">
        <v>412</v>
      </c>
      <c r="C265" s="3">
        <v>1</v>
      </c>
      <c r="D265" s="2" t="s">
        <v>413</v>
      </c>
      <c r="E265" s="4">
        <f>44404</f>
        <v>44404</v>
      </c>
    </row>
    <row r="266" spans="1:5" ht="45.95" customHeight="1" x14ac:dyDescent="0.45">
      <c r="A266" s="2" t="s">
        <v>414</v>
      </c>
      <c r="B266" s="2" t="s">
        <v>415</v>
      </c>
      <c r="C266" s="3">
        <v>1</v>
      </c>
      <c r="D266" s="2" t="s">
        <v>416</v>
      </c>
      <c r="E266" s="4">
        <f>44433</f>
        <v>44433</v>
      </c>
    </row>
    <row r="267" spans="1:5" ht="45.95" customHeight="1" x14ac:dyDescent="0.45">
      <c r="A267" s="2" t="s">
        <v>417</v>
      </c>
      <c r="B267" s="2" t="s">
        <v>418</v>
      </c>
      <c r="C267" s="3">
        <v>1</v>
      </c>
      <c r="D267" s="2" t="s">
        <v>419</v>
      </c>
      <c r="E267" s="4">
        <f>44599</f>
        <v>44599</v>
      </c>
    </row>
    <row r="268" spans="1:5" ht="45.95" customHeight="1" x14ac:dyDescent="0.45">
      <c r="A268" s="2" t="s">
        <v>417</v>
      </c>
      <c r="B268" s="2" t="s">
        <v>418</v>
      </c>
      <c r="C268" s="3">
        <v>1</v>
      </c>
      <c r="D268" s="2" t="s">
        <v>420</v>
      </c>
      <c r="E268" s="4">
        <f>44600</f>
        <v>44600</v>
      </c>
    </row>
    <row r="269" spans="1:5" ht="45.95" customHeight="1" x14ac:dyDescent="0.45">
      <c r="A269" s="2" t="s">
        <v>421</v>
      </c>
      <c r="B269" s="2" t="s">
        <v>422</v>
      </c>
      <c r="C269" s="3">
        <v>1</v>
      </c>
      <c r="D269" s="2" t="s">
        <v>423</v>
      </c>
      <c r="E269" s="4">
        <f>44991</f>
        <v>44991</v>
      </c>
    </row>
    <row r="270" spans="1:5" ht="45.95" customHeight="1" x14ac:dyDescent="0.45">
      <c r="A270" s="2" t="s">
        <v>372</v>
      </c>
      <c r="B270" s="2" t="s">
        <v>373</v>
      </c>
      <c r="C270" s="3">
        <v>1</v>
      </c>
      <c r="D270" s="2" t="s">
        <v>424</v>
      </c>
      <c r="E270" s="4">
        <f>45019</f>
        <v>45019</v>
      </c>
    </row>
    <row r="271" spans="1:5" ht="45.95" customHeight="1" x14ac:dyDescent="0.45">
      <c r="A271" s="2" t="s">
        <v>366</v>
      </c>
      <c r="B271" s="2" t="s">
        <v>367</v>
      </c>
      <c r="C271" s="3">
        <v>1</v>
      </c>
      <c r="D271" s="2" t="s">
        <v>425</v>
      </c>
      <c r="E271" s="4">
        <f>45051</f>
        <v>45051</v>
      </c>
    </row>
    <row r="272" spans="1:5" ht="45.95" customHeight="1" x14ac:dyDescent="0.45">
      <c r="A272" s="2" t="s">
        <v>411</v>
      </c>
      <c r="B272" s="2" t="s">
        <v>412</v>
      </c>
      <c r="C272" s="3">
        <v>1</v>
      </c>
      <c r="D272" s="2" t="s">
        <v>426</v>
      </c>
      <c r="E272" s="4">
        <f>45112</f>
        <v>45112</v>
      </c>
    </row>
    <row r="273" spans="1:5" ht="45.95" customHeight="1" x14ac:dyDescent="0.45">
      <c r="A273" s="2" t="s">
        <v>48</v>
      </c>
      <c r="B273" s="2" t="s">
        <v>49</v>
      </c>
      <c r="C273" s="3">
        <v>1</v>
      </c>
      <c r="D273" s="2" t="s">
        <v>427</v>
      </c>
      <c r="E273" s="4">
        <f>45112</f>
        <v>45112</v>
      </c>
    </row>
    <row r="274" spans="1:5" ht="45.95" customHeight="1" x14ac:dyDescent="0.45">
      <c r="A274" s="2" t="s">
        <v>411</v>
      </c>
      <c r="B274" s="2" t="s">
        <v>412</v>
      </c>
      <c r="C274" s="3">
        <v>1</v>
      </c>
      <c r="D274" s="2" t="s">
        <v>428</v>
      </c>
      <c r="E274" s="4">
        <f>45233</f>
        <v>45233</v>
      </c>
    </row>
    <row r="275" spans="1:5" ht="45.95" customHeight="1" x14ac:dyDescent="0.45">
      <c r="A275" s="2" t="s">
        <v>411</v>
      </c>
      <c r="B275" s="2" t="s">
        <v>412</v>
      </c>
      <c r="C275" s="3">
        <v>1</v>
      </c>
      <c r="D275" s="2" t="s">
        <v>429</v>
      </c>
      <c r="E275" s="4">
        <f>45233</f>
        <v>45233</v>
      </c>
    </row>
    <row r="276" spans="1:5" ht="45.95" customHeight="1" x14ac:dyDescent="0.45">
      <c r="A276" s="2" t="s">
        <v>48</v>
      </c>
      <c r="B276" s="2" t="s">
        <v>49</v>
      </c>
      <c r="C276" s="3">
        <v>1</v>
      </c>
      <c r="D276" s="2" t="s">
        <v>430</v>
      </c>
      <c r="E276" s="4">
        <f>45278</f>
        <v>45278</v>
      </c>
    </row>
    <row r="277" spans="1:5" ht="45.95" customHeight="1" x14ac:dyDescent="0.45">
      <c r="A277" s="2" t="s">
        <v>431</v>
      </c>
      <c r="B277" s="2" t="s">
        <v>432</v>
      </c>
      <c r="C277" s="3">
        <v>1</v>
      </c>
      <c r="D277" s="2" t="s">
        <v>433</v>
      </c>
      <c r="E277" s="4">
        <f>45328</f>
        <v>45328</v>
      </c>
    </row>
    <row r="278" spans="1:5" ht="45.95" customHeight="1" x14ac:dyDescent="0.45">
      <c r="A278" s="2" t="s">
        <v>434</v>
      </c>
      <c r="B278" s="2" t="s">
        <v>435</v>
      </c>
      <c r="C278" s="3">
        <v>1</v>
      </c>
      <c r="D278" s="2" t="s">
        <v>436</v>
      </c>
      <c r="E278" s="4">
        <f>43563</f>
        <v>43563</v>
      </c>
    </row>
    <row r="279" spans="1:5" ht="45.95" customHeight="1" x14ac:dyDescent="0.45">
      <c r="A279" s="2" t="s">
        <v>437</v>
      </c>
      <c r="B279" s="2" t="s">
        <v>438</v>
      </c>
      <c r="C279" s="3">
        <v>1</v>
      </c>
      <c r="D279" s="2" t="s">
        <v>439</v>
      </c>
      <c r="E279" s="4">
        <f>43698</f>
        <v>43698</v>
      </c>
    </row>
    <row r="280" spans="1:5" ht="45.95" customHeight="1" x14ac:dyDescent="0.45">
      <c r="A280" s="2" t="s">
        <v>440</v>
      </c>
      <c r="B280" s="2" t="s">
        <v>441</v>
      </c>
      <c r="C280" s="3">
        <v>1</v>
      </c>
      <c r="D280" s="2" t="s">
        <v>442</v>
      </c>
      <c r="E280" s="4">
        <f>45356</f>
        <v>45356</v>
      </c>
    </row>
    <row r="281" spans="1:5" ht="45.95" customHeight="1" x14ac:dyDescent="0.45">
      <c r="A281" s="2" t="s">
        <v>443</v>
      </c>
      <c r="B281" s="2" t="s">
        <v>444</v>
      </c>
      <c r="C281" s="3">
        <v>1</v>
      </c>
      <c r="D281" s="2" t="s">
        <v>445</v>
      </c>
      <c r="E281" s="4">
        <f>45357</f>
        <v>45357</v>
      </c>
    </row>
    <row r="282" spans="1:5" ht="45.95" customHeight="1" x14ac:dyDescent="0.45">
      <c r="A282" s="2" t="s">
        <v>446</v>
      </c>
      <c r="B282" s="2" t="s">
        <v>447</v>
      </c>
      <c r="C282" s="3">
        <v>1</v>
      </c>
      <c r="D282" s="2" t="s">
        <v>448</v>
      </c>
      <c r="E282" s="4">
        <f>45357</f>
        <v>45357</v>
      </c>
    </row>
    <row r="283" spans="1:5" ht="45.95" customHeight="1" x14ac:dyDescent="0.45">
      <c r="A283" s="2" t="s">
        <v>408</v>
      </c>
      <c r="B283" s="2" t="s">
        <v>409</v>
      </c>
      <c r="C283" s="3">
        <v>1</v>
      </c>
      <c r="D283" s="2" t="s">
        <v>449</v>
      </c>
      <c r="E283" s="4">
        <f>45418</f>
        <v>45418</v>
      </c>
    </row>
    <row r="284" spans="1:5" ht="45.95" customHeight="1" x14ac:dyDescent="0.45">
      <c r="A284" s="2" t="s">
        <v>450</v>
      </c>
      <c r="B284" s="2" t="s">
        <v>451</v>
      </c>
      <c r="C284" s="3">
        <v>1</v>
      </c>
      <c r="D284" s="2" t="s">
        <v>452</v>
      </c>
      <c r="E284" s="4">
        <f>45566</f>
        <v>45566</v>
      </c>
    </row>
    <row r="285" spans="1:5" ht="45.95" customHeight="1" x14ac:dyDescent="0.45">
      <c r="A285" s="2" t="s">
        <v>453</v>
      </c>
      <c r="B285" s="2" t="s">
        <v>454</v>
      </c>
      <c r="C285" s="3">
        <v>1</v>
      </c>
      <c r="D285" s="2" t="s">
        <v>455</v>
      </c>
      <c r="E285" s="4">
        <f>45664</f>
        <v>45664</v>
      </c>
    </row>
    <row r="286" spans="1:5" ht="45.95" customHeight="1" x14ac:dyDescent="0.45">
      <c r="A286" s="2" t="s">
        <v>456</v>
      </c>
      <c r="B286" s="2" t="s">
        <v>312</v>
      </c>
      <c r="C286" s="3">
        <v>1</v>
      </c>
      <c r="D286" s="2" t="s">
        <v>457</v>
      </c>
      <c r="E286" s="4">
        <f>45664</f>
        <v>45664</v>
      </c>
    </row>
    <row r="287" spans="1:5" ht="45.95" customHeight="1" x14ac:dyDescent="0.45">
      <c r="A287" s="2" t="s">
        <v>458</v>
      </c>
      <c r="B287" s="2" t="s">
        <v>6</v>
      </c>
      <c r="C287" s="3">
        <v>1</v>
      </c>
      <c r="D287" s="2" t="s">
        <v>459</v>
      </c>
      <c r="E287" s="4">
        <f>45664</f>
        <v>45664</v>
      </c>
    </row>
    <row r="288" spans="1:5" ht="45.95" customHeight="1" x14ac:dyDescent="0.45">
      <c r="A288" s="2" t="s">
        <v>414</v>
      </c>
      <c r="B288" s="2" t="s">
        <v>415</v>
      </c>
      <c r="C288" s="3">
        <v>1</v>
      </c>
      <c r="D288" s="2" t="s">
        <v>460</v>
      </c>
      <c r="E288" s="4">
        <f>44433</f>
        <v>44433</v>
      </c>
    </row>
    <row r="289" spans="1:5" ht="45.95" customHeight="1" x14ac:dyDescent="0.45">
      <c r="A289" s="2" t="s">
        <v>133</v>
      </c>
      <c r="B289" s="2" t="s">
        <v>134</v>
      </c>
      <c r="C289" s="3">
        <v>1</v>
      </c>
      <c r="D289" s="2" t="s">
        <v>461</v>
      </c>
      <c r="E289" s="4">
        <f>44433</f>
        <v>44433</v>
      </c>
    </row>
    <row r="290" spans="1:5" ht="45.95" customHeight="1" x14ac:dyDescent="0.45">
      <c r="A290" s="2" t="s">
        <v>42</v>
      </c>
      <c r="B290" s="2" t="s">
        <v>43</v>
      </c>
      <c r="C290" s="3">
        <v>1</v>
      </c>
      <c r="D290" s="2" t="s">
        <v>462</v>
      </c>
      <c r="E290" s="4">
        <f>44433</f>
        <v>44433</v>
      </c>
    </row>
    <row r="291" spans="1:5" ht="45.95" customHeight="1" x14ac:dyDescent="0.45">
      <c r="A291" s="2" t="s">
        <v>136</v>
      </c>
      <c r="B291" s="2" t="s">
        <v>23</v>
      </c>
      <c r="C291" s="3">
        <v>1</v>
      </c>
      <c r="D291" s="2" t="s">
        <v>463</v>
      </c>
      <c r="E291" s="4">
        <f>44433</f>
        <v>44433</v>
      </c>
    </row>
    <row r="292" spans="1:5" ht="45.95" customHeight="1" x14ac:dyDescent="0.45">
      <c r="A292" s="2" t="s">
        <v>464</v>
      </c>
      <c r="B292" s="2" t="s">
        <v>465</v>
      </c>
      <c r="C292" s="3">
        <v>1</v>
      </c>
      <c r="D292" s="2" t="s">
        <v>466</v>
      </c>
      <c r="E292" s="4">
        <f>44153</f>
        <v>44153</v>
      </c>
    </row>
    <row r="293" spans="1:5" ht="45.95" customHeight="1" x14ac:dyDescent="0.45">
      <c r="A293" s="2" t="s">
        <v>467</v>
      </c>
      <c r="B293" s="2" t="s">
        <v>468</v>
      </c>
      <c r="C293" s="3">
        <v>1</v>
      </c>
      <c r="D293" s="2" t="s">
        <v>469</v>
      </c>
      <c r="E293" s="4">
        <f>41086</f>
        <v>41086</v>
      </c>
    </row>
    <row r="294" spans="1:5" ht="45.95" customHeight="1" x14ac:dyDescent="0.45">
      <c r="A294" s="2" t="s">
        <v>470</v>
      </c>
      <c r="B294" s="2" t="s">
        <v>471</v>
      </c>
      <c r="C294" s="3">
        <v>1</v>
      </c>
      <c r="D294" s="2" t="s">
        <v>472</v>
      </c>
      <c r="E294" s="4">
        <f>41087</f>
        <v>41087</v>
      </c>
    </row>
    <row r="295" spans="1:5" ht="45.95" customHeight="1" x14ac:dyDescent="0.45">
      <c r="A295" s="2" t="s">
        <v>54</v>
      </c>
      <c r="B295" s="2" t="s">
        <v>55</v>
      </c>
      <c r="C295" s="3">
        <v>1</v>
      </c>
      <c r="D295" s="2" t="s">
        <v>473</v>
      </c>
      <c r="E295" s="4">
        <f>45044</f>
        <v>45044</v>
      </c>
    </row>
    <row r="296" spans="1:5" ht="45.95" customHeight="1" x14ac:dyDescent="0.45">
      <c r="A296" s="2" t="s">
        <v>474</v>
      </c>
      <c r="B296" s="2" t="s">
        <v>475</v>
      </c>
      <c r="C296" s="3">
        <v>1</v>
      </c>
      <c r="D296" s="2" t="s">
        <v>476</v>
      </c>
      <c r="E296" s="4">
        <f>44818</f>
        <v>44818</v>
      </c>
    </row>
    <row r="297" spans="1:5" ht="45.95" customHeight="1" x14ac:dyDescent="0.45">
      <c r="A297" s="2" t="s">
        <v>434</v>
      </c>
      <c r="B297" s="2" t="s">
        <v>435</v>
      </c>
      <c r="C297" s="3">
        <v>1</v>
      </c>
      <c r="D297" s="2" t="s">
        <v>477</v>
      </c>
      <c r="E297" s="4">
        <f>44972</f>
        <v>44972</v>
      </c>
    </row>
    <row r="298" spans="1:5" ht="45.95" customHeight="1" x14ac:dyDescent="0.45">
      <c r="A298" s="2" t="s">
        <v>142</v>
      </c>
      <c r="B298" s="2" t="s">
        <v>143</v>
      </c>
      <c r="C298" s="3">
        <v>1</v>
      </c>
      <c r="D298" s="2" t="s">
        <v>478</v>
      </c>
      <c r="E298" s="4">
        <f>45076</f>
        <v>45076</v>
      </c>
    </row>
    <row r="299" spans="1:5" ht="45.95" customHeight="1" x14ac:dyDescent="0.45">
      <c r="A299" s="2" t="s">
        <v>479</v>
      </c>
      <c r="B299" s="2" t="s">
        <v>480</v>
      </c>
      <c r="C299" s="3">
        <v>1</v>
      </c>
      <c r="D299" s="2" t="s">
        <v>481</v>
      </c>
      <c r="E299" s="4">
        <f>45076</f>
        <v>45076</v>
      </c>
    </row>
    <row r="300" spans="1:5" ht="45.95" customHeight="1" x14ac:dyDescent="0.45">
      <c r="A300" s="2" t="s">
        <v>54</v>
      </c>
      <c r="B300" s="2" t="s">
        <v>55</v>
      </c>
      <c r="C300" s="3">
        <v>1</v>
      </c>
      <c r="D300" s="2" t="s">
        <v>482</v>
      </c>
      <c r="E300" s="4">
        <f>45243</f>
        <v>45243</v>
      </c>
    </row>
    <row r="301" spans="1:5" ht="45.95" customHeight="1" x14ac:dyDescent="0.45">
      <c r="A301" s="2" t="s">
        <v>464</v>
      </c>
      <c r="B301" s="2" t="s">
        <v>465</v>
      </c>
      <c r="C301" s="3">
        <v>1</v>
      </c>
      <c r="D301" s="2" t="s">
        <v>483</v>
      </c>
      <c r="E301" s="4">
        <f>45314</f>
        <v>45314</v>
      </c>
    </row>
    <row r="302" spans="1:5" ht="45.95" customHeight="1" x14ac:dyDescent="0.45">
      <c r="A302" s="2" t="s">
        <v>202</v>
      </c>
      <c r="B302" s="2" t="s">
        <v>203</v>
      </c>
      <c r="C302" s="3">
        <v>1</v>
      </c>
      <c r="D302" s="2" t="s">
        <v>484</v>
      </c>
      <c r="E302" s="4">
        <f>45483</f>
        <v>45483</v>
      </c>
    </row>
    <row r="303" spans="1:5" ht="45.95" customHeight="1" x14ac:dyDescent="0.45">
      <c r="A303" s="2" t="s">
        <v>202</v>
      </c>
      <c r="B303" s="2" t="s">
        <v>203</v>
      </c>
      <c r="C303" s="3">
        <v>1</v>
      </c>
      <c r="D303" s="2" t="s">
        <v>485</v>
      </c>
      <c r="E303" s="4">
        <f>45483</f>
        <v>45483</v>
      </c>
    </row>
    <row r="304" spans="1:5" ht="45.95" customHeight="1" x14ac:dyDescent="0.45">
      <c r="A304" s="2" t="s">
        <v>437</v>
      </c>
      <c r="B304" s="2" t="s">
        <v>438</v>
      </c>
      <c r="C304" s="3">
        <v>1</v>
      </c>
      <c r="D304" s="2" t="s">
        <v>486</v>
      </c>
      <c r="E304" s="4">
        <f>45433</f>
        <v>45433</v>
      </c>
    </row>
    <row r="305" spans="1:5" ht="45.95" customHeight="1" x14ac:dyDescent="0.45">
      <c r="A305" s="2" t="s">
        <v>487</v>
      </c>
      <c r="B305" s="2" t="s">
        <v>488</v>
      </c>
      <c r="C305" s="3">
        <v>1</v>
      </c>
      <c r="D305" s="2" t="s">
        <v>489</v>
      </c>
      <c r="E305" s="4">
        <f>41506</f>
        <v>41506</v>
      </c>
    </row>
    <row r="306" spans="1:5" ht="45.95" customHeight="1" x14ac:dyDescent="0.45">
      <c r="A306" s="2" t="s">
        <v>192</v>
      </c>
      <c r="B306" s="2" t="s">
        <v>193</v>
      </c>
      <c r="C306" s="3">
        <v>1</v>
      </c>
      <c r="D306" s="2" t="s">
        <v>192</v>
      </c>
      <c r="E306" s="4">
        <f>45454</f>
        <v>45454</v>
      </c>
    </row>
    <row r="307" spans="1:5" ht="45.95" customHeight="1" x14ac:dyDescent="0.45">
      <c r="A307" s="2" t="s">
        <v>490</v>
      </c>
      <c r="B307" s="2" t="s">
        <v>491</v>
      </c>
      <c r="C307" s="3">
        <v>1</v>
      </c>
      <c r="D307" s="2" t="s">
        <v>492</v>
      </c>
      <c r="E307" s="4">
        <f>44930</f>
        <v>44930</v>
      </c>
    </row>
    <row r="308" spans="1:5" ht="45.95" customHeight="1" x14ac:dyDescent="0.45">
      <c r="A308" s="2" t="s">
        <v>493</v>
      </c>
      <c r="B308" s="2" t="s">
        <v>494</v>
      </c>
      <c r="C308" s="3">
        <v>1</v>
      </c>
      <c r="D308" s="2" t="s">
        <v>495</v>
      </c>
      <c r="E308" s="4">
        <f>43076</f>
        <v>43076</v>
      </c>
    </row>
    <row r="309" spans="1:5" ht="45.95" customHeight="1" x14ac:dyDescent="0.45">
      <c r="A309" s="2" t="s">
        <v>75</v>
      </c>
      <c r="B309" s="2" t="s">
        <v>76</v>
      </c>
      <c r="C309" s="3">
        <v>1</v>
      </c>
      <c r="D309" s="2" t="s">
        <v>496</v>
      </c>
      <c r="E309" s="4">
        <f>44932</f>
        <v>44932</v>
      </c>
    </row>
    <row r="310" spans="1:5" ht="45.95" customHeight="1" x14ac:dyDescent="0.45">
      <c r="A310" s="2" t="s">
        <v>497</v>
      </c>
      <c r="B310" s="2" t="s">
        <v>498</v>
      </c>
      <c r="C310" s="3">
        <v>1</v>
      </c>
      <c r="D310" s="2" t="s">
        <v>499</v>
      </c>
      <c r="E310" s="4">
        <f>43130</f>
        <v>43130</v>
      </c>
    </row>
    <row r="311" spans="1:5" ht="45.95" customHeight="1" x14ac:dyDescent="0.45">
      <c r="A311" s="2" t="s">
        <v>156</v>
      </c>
      <c r="B311" s="2" t="s">
        <v>157</v>
      </c>
      <c r="C311" s="3">
        <v>1</v>
      </c>
      <c r="D311" s="2" t="s">
        <v>500</v>
      </c>
      <c r="E311" s="4">
        <f>42998</f>
        <v>42998</v>
      </c>
    </row>
    <row r="312" spans="1:5" ht="45.95" customHeight="1" x14ac:dyDescent="0.45">
      <c r="A312" s="2" t="s">
        <v>501</v>
      </c>
      <c r="B312" s="2" t="s">
        <v>502</v>
      </c>
      <c r="C312" s="3">
        <v>1</v>
      </c>
      <c r="D312" s="2" t="s">
        <v>503</v>
      </c>
      <c r="E312" s="4">
        <f>43124</f>
        <v>43124</v>
      </c>
    </row>
    <row r="313" spans="1:5" ht="45.95" customHeight="1" x14ac:dyDescent="0.45">
      <c r="A313" s="2" t="s">
        <v>504</v>
      </c>
      <c r="B313" s="2" t="s">
        <v>505</v>
      </c>
      <c r="C313" s="3">
        <v>1</v>
      </c>
      <c r="D313" s="2" t="s">
        <v>506</v>
      </c>
      <c r="E313" s="4">
        <f>43199</f>
        <v>43199</v>
      </c>
    </row>
    <row r="314" spans="1:5" ht="45.95" customHeight="1" x14ac:dyDescent="0.45">
      <c r="A314" s="2" t="s">
        <v>507</v>
      </c>
      <c r="B314" s="2" t="s">
        <v>508</v>
      </c>
      <c r="C314" s="3">
        <v>1</v>
      </c>
      <c r="D314" s="2" t="s">
        <v>509</v>
      </c>
      <c r="E314" s="4">
        <f>43789</f>
        <v>43789</v>
      </c>
    </row>
    <row r="315" spans="1:5" ht="45.95" customHeight="1" x14ac:dyDescent="0.45">
      <c r="A315" s="2" t="s">
        <v>501</v>
      </c>
      <c r="B315" s="2" t="s">
        <v>502</v>
      </c>
      <c r="C315" s="3">
        <v>1</v>
      </c>
      <c r="D315" s="2" t="s">
        <v>510</v>
      </c>
      <c r="E315" s="4">
        <f>44166</f>
        <v>44166</v>
      </c>
    </row>
    <row r="316" spans="1:5" ht="45.95" customHeight="1" x14ac:dyDescent="0.45">
      <c r="A316" s="2" t="s">
        <v>507</v>
      </c>
      <c r="B316" s="2" t="s">
        <v>508</v>
      </c>
      <c r="C316" s="3">
        <v>1</v>
      </c>
      <c r="D316" s="2" t="s">
        <v>511</v>
      </c>
      <c r="E316" s="4">
        <f>44081</f>
        <v>44081</v>
      </c>
    </row>
    <row r="317" spans="1:5" ht="45.95" customHeight="1" x14ac:dyDescent="0.45">
      <c r="A317" s="2" t="s">
        <v>512</v>
      </c>
      <c r="B317" s="2" t="s">
        <v>513</v>
      </c>
      <c r="C317" s="3">
        <v>1</v>
      </c>
      <c r="D317" s="2" t="s">
        <v>514</v>
      </c>
      <c r="E317" s="4">
        <f>44251</f>
        <v>44251</v>
      </c>
    </row>
    <row r="318" spans="1:5" ht="45.95" customHeight="1" x14ac:dyDescent="0.45">
      <c r="A318" s="2" t="s">
        <v>515</v>
      </c>
      <c r="B318" s="2" t="s">
        <v>516</v>
      </c>
      <c r="C318" s="3">
        <v>1</v>
      </c>
      <c r="D318" s="2" t="s">
        <v>517</v>
      </c>
      <c r="E318" s="4">
        <f>44980</f>
        <v>44980</v>
      </c>
    </row>
    <row r="319" spans="1:5" ht="45.95" customHeight="1" x14ac:dyDescent="0.45">
      <c r="A319" s="2" t="s">
        <v>515</v>
      </c>
      <c r="B319" s="2" t="s">
        <v>516</v>
      </c>
      <c r="C319" s="3">
        <v>1</v>
      </c>
      <c r="D319" s="2" t="s">
        <v>518</v>
      </c>
      <c r="E319" s="4">
        <f>44980</f>
        <v>44980</v>
      </c>
    </row>
    <row r="320" spans="1:5" ht="45.95" customHeight="1" x14ac:dyDescent="0.45">
      <c r="A320" s="2" t="s">
        <v>519</v>
      </c>
      <c r="B320" s="2" t="s">
        <v>520</v>
      </c>
      <c r="C320" s="3">
        <v>1</v>
      </c>
      <c r="D320" s="2" t="s">
        <v>521</v>
      </c>
      <c r="E320" s="4">
        <f>44859</f>
        <v>44859</v>
      </c>
    </row>
    <row r="321" spans="1:5" ht="45.95" customHeight="1" x14ac:dyDescent="0.45">
      <c r="A321" s="2" t="s">
        <v>522</v>
      </c>
      <c r="B321" s="2" t="s">
        <v>523</v>
      </c>
      <c r="C321" s="3">
        <v>1</v>
      </c>
      <c r="D321" s="2" t="s">
        <v>524</v>
      </c>
      <c r="E321" s="4">
        <f>44918</f>
        <v>44918</v>
      </c>
    </row>
    <row r="322" spans="1:5" ht="45.95" customHeight="1" x14ac:dyDescent="0.45">
      <c r="A322" s="2" t="s">
        <v>519</v>
      </c>
      <c r="B322" s="2" t="s">
        <v>520</v>
      </c>
      <c r="C322" s="3">
        <v>1</v>
      </c>
      <c r="D322" s="2" t="s">
        <v>525</v>
      </c>
      <c r="E322" s="4">
        <f>44903</f>
        <v>44903</v>
      </c>
    </row>
    <row r="323" spans="1:5" ht="45.95" customHeight="1" x14ac:dyDescent="0.45">
      <c r="A323" s="2" t="s">
        <v>522</v>
      </c>
      <c r="B323" s="2" t="s">
        <v>523</v>
      </c>
      <c r="C323" s="3">
        <v>1</v>
      </c>
      <c r="D323" s="2" t="s">
        <v>526</v>
      </c>
      <c r="E323" s="4">
        <f>45210</f>
        <v>45210</v>
      </c>
    </row>
    <row r="324" spans="1:5" ht="45.95" customHeight="1" x14ac:dyDescent="0.45">
      <c r="A324" s="2" t="s">
        <v>512</v>
      </c>
      <c r="B324" s="2" t="s">
        <v>513</v>
      </c>
      <c r="C324" s="3">
        <v>1</v>
      </c>
      <c r="D324" s="2" t="s">
        <v>527</v>
      </c>
      <c r="E324" s="4">
        <f>45406</f>
        <v>45406</v>
      </c>
    </row>
    <row r="325" spans="1:5" ht="45.95" customHeight="1" x14ac:dyDescent="0.45">
      <c r="A325" s="2" t="s">
        <v>528</v>
      </c>
      <c r="B325" s="2" t="s">
        <v>529</v>
      </c>
      <c r="C325" s="3">
        <v>1</v>
      </c>
      <c r="D325" s="2" t="s">
        <v>530</v>
      </c>
      <c r="E325" s="4">
        <f>45439</f>
        <v>45439</v>
      </c>
    </row>
    <row r="326" spans="1:5" ht="45.95" customHeight="1" x14ac:dyDescent="0.45">
      <c r="A326" s="2" t="s">
        <v>66</v>
      </c>
      <c r="B326" s="2" t="s">
        <v>67</v>
      </c>
      <c r="C326" s="3">
        <v>1</v>
      </c>
      <c r="D326" s="2" t="s">
        <v>531</v>
      </c>
      <c r="E326" s="4">
        <f>42801</f>
        <v>42801</v>
      </c>
    </row>
    <row r="327" spans="1:5" ht="45.95" customHeight="1" x14ac:dyDescent="0.45">
      <c r="A327" s="2" t="s">
        <v>211</v>
      </c>
      <c r="B327" s="2" t="s">
        <v>212</v>
      </c>
      <c r="C327" s="3">
        <v>1</v>
      </c>
      <c r="D327" s="2" t="s">
        <v>532</v>
      </c>
      <c r="E327" s="4">
        <f>44481</f>
        <v>44481</v>
      </c>
    </row>
    <row r="328" spans="1:5" ht="45.95" customHeight="1" x14ac:dyDescent="0.45">
      <c r="A328" s="2" t="s">
        <v>533</v>
      </c>
      <c r="B328" s="2" t="s">
        <v>534</v>
      </c>
      <c r="C328" s="3">
        <v>1</v>
      </c>
      <c r="D328" s="2" t="s">
        <v>535</v>
      </c>
      <c r="E328" s="4">
        <f>45638</f>
        <v>45638</v>
      </c>
    </row>
    <row r="329" spans="1:5" ht="45.95" customHeight="1" x14ac:dyDescent="0.45">
      <c r="A329" s="2" t="s">
        <v>75</v>
      </c>
      <c r="B329" s="2" t="s">
        <v>76</v>
      </c>
      <c r="C329" s="3">
        <v>1</v>
      </c>
      <c r="D329" s="2" t="s">
        <v>536</v>
      </c>
      <c r="E329" s="4">
        <f>45555</f>
        <v>45555</v>
      </c>
    </row>
    <row r="330" spans="1:5" ht="45.95" customHeight="1" x14ac:dyDescent="0.45">
      <c r="A330" s="2" t="s">
        <v>75</v>
      </c>
      <c r="B330" s="2" t="s">
        <v>76</v>
      </c>
      <c r="C330" s="3">
        <v>1</v>
      </c>
      <c r="D330" s="2" t="s">
        <v>537</v>
      </c>
      <c r="E330" s="4">
        <f>45555</f>
        <v>45555</v>
      </c>
    </row>
    <row r="331" spans="1:5" ht="45.95" customHeight="1" x14ac:dyDescent="0.45">
      <c r="A331" s="2" t="s">
        <v>538</v>
      </c>
      <c r="B331" s="2" t="s">
        <v>539</v>
      </c>
      <c r="C331" s="3">
        <v>1</v>
      </c>
      <c r="D331" s="2" t="s">
        <v>540</v>
      </c>
      <c r="E331" s="4">
        <f>44959</f>
        <v>44959</v>
      </c>
    </row>
    <row r="332" spans="1:5" ht="45.95" customHeight="1" x14ac:dyDescent="0.45">
      <c r="A332" s="2" t="s">
        <v>541</v>
      </c>
      <c r="B332" s="2" t="s">
        <v>542</v>
      </c>
      <c r="C332" s="3">
        <v>1</v>
      </c>
      <c r="D332" s="2" t="s">
        <v>543</v>
      </c>
      <c r="E332" s="4">
        <f>43774</f>
        <v>43774</v>
      </c>
    </row>
    <row r="333" spans="1:5" ht="45.95" customHeight="1" x14ac:dyDescent="0.45">
      <c r="A333" s="2" t="s">
        <v>541</v>
      </c>
      <c r="B333" s="2" t="s">
        <v>542</v>
      </c>
      <c r="C333" s="3">
        <v>1</v>
      </c>
      <c r="D333" s="2" t="s">
        <v>544</v>
      </c>
      <c r="E333" s="4">
        <f>43774</f>
        <v>43774</v>
      </c>
    </row>
    <row r="334" spans="1:5" ht="45.95" customHeight="1" x14ac:dyDescent="0.45">
      <c r="A334" s="2" t="s">
        <v>541</v>
      </c>
      <c r="B334" s="2" t="s">
        <v>542</v>
      </c>
      <c r="C334" s="3">
        <v>1</v>
      </c>
      <c r="D334" s="2" t="s">
        <v>545</v>
      </c>
      <c r="E334" s="4">
        <f>43774</f>
        <v>43774</v>
      </c>
    </row>
    <row r="335" spans="1:5" ht="45.95" customHeight="1" x14ac:dyDescent="0.45">
      <c r="A335" s="2" t="s">
        <v>541</v>
      </c>
      <c r="B335" s="2" t="s">
        <v>542</v>
      </c>
      <c r="C335" s="3">
        <v>1</v>
      </c>
      <c r="D335" s="2" t="s">
        <v>546</v>
      </c>
      <c r="E335" s="4">
        <f>43774</f>
        <v>43774</v>
      </c>
    </row>
    <row r="336" spans="1:5" ht="45.95" customHeight="1" x14ac:dyDescent="0.45">
      <c r="A336" s="2" t="s">
        <v>547</v>
      </c>
      <c r="B336" s="2" t="s">
        <v>548</v>
      </c>
      <c r="C336" s="3">
        <v>1</v>
      </c>
      <c r="D336" s="2" t="s">
        <v>7</v>
      </c>
      <c r="E336" s="4">
        <f>44202</f>
        <v>44202</v>
      </c>
    </row>
    <row r="337" spans="1:5" ht="45.95" customHeight="1" x14ac:dyDescent="0.45">
      <c r="A337" s="2" t="s">
        <v>549</v>
      </c>
      <c r="B337" s="2" t="s">
        <v>550</v>
      </c>
      <c r="C337" s="3">
        <v>15</v>
      </c>
      <c r="D337" s="2" t="s">
        <v>7</v>
      </c>
      <c r="E337" s="4">
        <f>1</f>
        <v>1</v>
      </c>
    </row>
    <row r="338" spans="1:5" ht="45.95" customHeight="1" x14ac:dyDescent="0.45">
      <c r="A338" s="2" t="s">
        <v>551</v>
      </c>
      <c r="B338" s="2" t="s">
        <v>552</v>
      </c>
      <c r="C338" s="3">
        <v>2</v>
      </c>
      <c r="D338" s="2" t="s">
        <v>7</v>
      </c>
      <c r="E338" s="4">
        <f>45110</f>
        <v>45110</v>
      </c>
    </row>
    <row r="339" spans="1:5" ht="45.95" customHeight="1" x14ac:dyDescent="0.45">
      <c r="A339" s="2" t="s">
        <v>553</v>
      </c>
      <c r="B339" s="2" t="s">
        <v>554</v>
      </c>
      <c r="C339" s="3">
        <v>4</v>
      </c>
      <c r="D339" s="2" t="s">
        <v>7</v>
      </c>
      <c r="E339" s="4">
        <f>43677</f>
        <v>43677</v>
      </c>
    </row>
    <row r="340" spans="1:5" ht="45.95" customHeight="1" x14ac:dyDescent="0.45">
      <c r="A340" s="2" t="s">
        <v>555</v>
      </c>
      <c r="B340" s="2" t="s">
        <v>556</v>
      </c>
      <c r="C340" s="3">
        <v>1</v>
      </c>
      <c r="D340" s="2" t="s">
        <v>7</v>
      </c>
      <c r="E340" s="4">
        <f>45294</f>
        <v>45294</v>
      </c>
    </row>
    <row r="341" spans="1:5" ht="45.95" customHeight="1" x14ac:dyDescent="0.45">
      <c r="A341" s="2" t="s">
        <v>557</v>
      </c>
      <c r="B341" s="2" t="s">
        <v>558</v>
      </c>
      <c r="C341" s="3">
        <v>28</v>
      </c>
      <c r="D341" s="2" t="s">
        <v>7</v>
      </c>
      <c r="E341" s="4">
        <f>40003</f>
        <v>40003</v>
      </c>
    </row>
    <row r="342" spans="1:5" ht="45.95" customHeight="1" x14ac:dyDescent="0.45">
      <c r="A342" s="2" t="s">
        <v>559</v>
      </c>
      <c r="B342" s="2" t="s">
        <v>560</v>
      </c>
      <c r="C342" s="3">
        <v>2</v>
      </c>
      <c r="D342" s="2" t="s">
        <v>7</v>
      </c>
      <c r="E342" s="4">
        <f>45110</f>
        <v>45110</v>
      </c>
    </row>
    <row r="343" spans="1:5" ht="45.95" customHeight="1" x14ac:dyDescent="0.45">
      <c r="A343" s="2" t="s">
        <v>561</v>
      </c>
      <c r="B343" s="2" t="s">
        <v>562</v>
      </c>
      <c r="C343" s="3">
        <v>230</v>
      </c>
      <c r="D343" s="2" t="s">
        <v>7</v>
      </c>
      <c r="E343" s="4">
        <f>44930</f>
        <v>44930</v>
      </c>
    </row>
    <row r="344" spans="1:5" ht="45.95" customHeight="1" x14ac:dyDescent="0.45">
      <c r="A344" s="2" t="s">
        <v>563</v>
      </c>
      <c r="B344" s="2" t="s">
        <v>564</v>
      </c>
      <c r="C344" s="3">
        <v>1</v>
      </c>
      <c r="D344" s="2" t="s">
        <v>7</v>
      </c>
      <c r="E344" s="4">
        <f>45110</f>
        <v>45110</v>
      </c>
    </row>
    <row r="345" spans="1:5" ht="45.95" customHeight="1" x14ac:dyDescent="0.45">
      <c r="A345" s="2" t="s">
        <v>565</v>
      </c>
      <c r="B345" s="2" t="s">
        <v>566</v>
      </c>
      <c r="C345" s="3">
        <v>1</v>
      </c>
      <c r="D345" s="2" t="s">
        <v>7</v>
      </c>
      <c r="E345" s="4">
        <f>44202</f>
        <v>44202</v>
      </c>
    </row>
    <row r="346" spans="1:5" ht="45.95" customHeight="1" x14ac:dyDescent="0.45">
      <c r="A346" s="2" t="s">
        <v>567</v>
      </c>
      <c r="B346" s="2" t="s">
        <v>568</v>
      </c>
      <c r="C346" s="3">
        <v>1</v>
      </c>
      <c r="D346" s="2" t="s">
        <v>7</v>
      </c>
      <c r="E346" s="4">
        <f>44379</f>
        <v>44379</v>
      </c>
    </row>
    <row r="347" spans="1:5" ht="45.95" customHeight="1" x14ac:dyDescent="0.45">
      <c r="A347" s="2" t="s">
        <v>569</v>
      </c>
      <c r="B347" s="2" t="s">
        <v>570</v>
      </c>
      <c r="C347" s="3">
        <v>1</v>
      </c>
      <c r="D347" s="2" t="s">
        <v>7</v>
      </c>
      <c r="E347" s="4">
        <f>45294</f>
        <v>45294</v>
      </c>
    </row>
    <row r="348" spans="1:5" ht="45.95" customHeight="1" x14ac:dyDescent="0.45">
      <c r="A348" s="2" t="s">
        <v>571</v>
      </c>
      <c r="B348" s="2" t="s">
        <v>572</v>
      </c>
      <c r="C348" s="3">
        <v>1</v>
      </c>
      <c r="D348" s="2" t="s">
        <v>7</v>
      </c>
      <c r="E348" s="4">
        <f>45294</f>
        <v>45294</v>
      </c>
    </row>
    <row r="349" spans="1:5" ht="45.95" customHeight="1" x14ac:dyDescent="0.45">
      <c r="A349" s="2" t="s">
        <v>573</v>
      </c>
      <c r="B349" s="2" t="s">
        <v>574</v>
      </c>
      <c r="C349" s="3">
        <v>1</v>
      </c>
      <c r="D349" s="2" t="s">
        <v>7</v>
      </c>
      <c r="E349" s="4">
        <f>45294</f>
        <v>45294</v>
      </c>
    </row>
    <row r="350" spans="1:5" ht="45.95" customHeight="1" x14ac:dyDescent="0.45">
      <c r="A350" s="2" t="s">
        <v>575</v>
      </c>
      <c r="B350" s="2" t="s">
        <v>576</v>
      </c>
      <c r="C350" s="3">
        <v>23</v>
      </c>
      <c r="D350" s="2" t="s">
        <v>7</v>
      </c>
      <c r="E350" s="4">
        <f>45110</f>
        <v>45110</v>
      </c>
    </row>
    <row r="351" spans="1:5" ht="45.95" customHeight="1" x14ac:dyDescent="0.45">
      <c r="A351" s="2" t="s">
        <v>577</v>
      </c>
      <c r="B351" s="2" t="s">
        <v>578</v>
      </c>
      <c r="C351" s="3">
        <v>8</v>
      </c>
      <c r="D351" s="2" t="s">
        <v>7</v>
      </c>
      <c r="E351" s="4">
        <f>45110</f>
        <v>45110</v>
      </c>
    </row>
    <row r="352" spans="1:5" ht="45.95" customHeight="1" x14ac:dyDescent="0.45">
      <c r="A352" s="2" t="s">
        <v>579</v>
      </c>
      <c r="B352" s="2" t="s">
        <v>140</v>
      </c>
      <c r="C352" s="3">
        <v>1</v>
      </c>
      <c r="D352" s="2" t="s">
        <v>7</v>
      </c>
      <c r="E352" s="4">
        <f>42249</f>
        <v>42249</v>
      </c>
    </row>
    <row r="353" spans="1:5" ht="45.95" customHeight="1" x14ac:dyDescent="0.45">
      <c r="A353" s="2" t="s">
        <v>14</v>
      </c>
      <c r="B353" s="2" t="s">
        <v>15</v>
      </c>
      <c r="C353" s="3">
        <v>1</v>
      </c>
      <c r="D353" s="2" t="s">
        <v>7</v>
      </c>
      <c r="E353" s="4">
        <f>45664</f>
        <v>45664</v>
      </c>
    </row>
    <row r="354" spans="1:5" ht="45.95" customHeight="1" x14ac:dyDescent="0.45">
      <c r="A354" s="2" t="s">
        <v>580</v>
      </c>
      <c r="B354" s="2" t="s">
        <v>581</v>
      </c>
      <c r="C354" s="3">
        <v>4</v>
      </c>
      <c r="D354" s="2" t="s">
        <v>7</v>
      </c>
      <c r="E354" s="4">
        <f>45294</f>
        <v>45294</v>
      </c>
    </row>
    <row r="355" spans="1:5" ht="45.95" customHeight="1" x14ac:dyDescent="0.45">
      <c r="A355" s="2" t="s">
        <v>582</v>
      </c>
      <c r="B355" s="2" t="s">
        <v>583</v>
      </c>
      <c r="C355" s="3">
        <v>6</v>
      </c>
      <c r="D355" s="2" t="s">
        <v>7</v>
      </c>
      <c r="E355" s="4">
        <f>45294</f>
        <v>45294</v>
      </c>
    </row>
    <row r="356" spans="1:5" ht="45.95" customHeight="1" x14ac:dyDescent="0.45">
      <c r="A356" s="2" t="s">
        <v>584</v>
      </c>
      <c r="B356" s="2" t="s">
        <v>585</v>
      </c>
      <c r="C356" s="3">
        <v>1</v>
      </c>
      <c r="D356" s="2" t="s">
        <v>7</v>
      </c>
      <c r="E356" s="4">
        <f>44202</f>
        <v>44202</v>
      </c>
    </row>
    <row r="357" spans="1:5" ht="45.95" customHeight="1" x14ac:dyDescent="0.45">
      <c r="A357" s="2" t="s">
        <v>586</v>
      </c>
      <c r="B357" s="2" t="s">
        <v>587</v>
      </c>
      <c r="C357" s="3">
        <v>3</v>
      </c>
      <c r="D357" s="2" t="s">
        <v>7</v>
      </c>
      <c r="E357" s="4">
        <f>43665</f>
        <v>43665</v>
      </c>
    </row>
    <row r="358" spans="1:5" ht="45.95" customHeight="1" x14ac:dyDescent="0.45">
      <c r="A358" s="2" t="s">
        <v>588</v>
      </c>
      <c r="B358" s="2" t="s">
        <v>589</v>
      </c>
      <c r="C358" s="3">
        <v>1</v>
      </c>
      <c r="D358" s="2" t="s">
        <v>7</v>
      </c>
      <c r="E358" s="4">
        <f>44202</f>
        <v>44202</v>
      </c>
    </row>
    <row r="359" spans="1:5" ht="45.95" customHeight="1" x14ac:dyDescent="0.45">
      <c r="A359" s="2" t="s">
        <v>590</v>
      </c>
      <c r="B359" s="2" t="s">
        <v>591</v>
      </c>
      <c r="C359" s="3">
        <v>3</v>
      </c>
      <c r="D359" s="2" t="s">
        <v>7</v>
      </c>
      <c r="E359" s="4">
        <f>1</f>
        <v>1</v>
      </c>
    </row>
    <row r="360" spans="1:5" ht="45.95" customHeight="1" x14ac:dyDescent="0.45">
      <c r="A360" s="2" t="s">
        <v>592</v>
      </c>
      <c r="B360" s="2" t="s">
        <v>593</v>
      </c>
      <c r="C360" s="3">
        <v>1</v>
      </c>
      <c r="D360" s="2" t="s">
        <v>7</v>
      </c>
      <c r="E360" s="4">
        <f>43431</f>
        <v>43431</v>
      </c>
    </row>
    <row r="361" spans="1:5" ht="45.95" customHeight="1" x14ac:dyDescent="0.45">
      <c r="A361" s="2" t="s">
        <v>594</v>
      </c>
      <c r="B361" s="2" t="s">
        <v>595</v>
      </c>
      <c r="C361" s="3">
        <v>1</v>
      </c>
      <c r="D361" s="2" t="s">
        <v>7</v>
      </c>
      <c r="E361" s="4">
        <f>43431</f>
        <v>43431</v>
      </c>
    </row>
    <row r="362" spans="1:5" ht="45.95" customHeight="1" x14ac:dyDescent="0.45">
      <c r="A362" s="2" t="s">
        <v>327</v>
      </c>
      <c r="B362" s="2" t="s">
        <v>328</v>
      </c>
      <c r="C362" s="3">
        <v>1</v>
      </c>
      <c r="D362" s="2" t="s">
        <v>7</v>
      </c>
      <c r="E362" s="4">
        <f>42249</f>
        <v>42249</v>
      </c>
    </row>
    <row r="363" spans="1:5" ht="45.95" customHeight="1" x14ac:dyDescent="0.45">
      <c r="A363" s="2" t="s">
        <v>596</v>
      </c>
      <c r="B363" s="2" t="s">
        <v>597</v>
      </c>
      <c r="C363" s="3">
        <v>3</v>
      </c>
      <c r="D363" s="2" t="s">
        <v>7</v>
      </c>
      <c r="E363" s="4">
        <f>45110</f>
        <v>45110</v>
      </c>
    </row>
    <row r="364" spans="1:5" ht="45.95" customHeight="1" x14ac:dyDescent="0.45">
      <c r="A364" s="2" t="s">
        <v>598</v>
      </c>
      <c r="B364" s="2" t="s">
        <v>599</v>
      </c>
      <c r="C364" s="3">
        <v>3</v>
      </c>
      <c r="D364" s="2" t="s">
        <v>7</v>
      </c>
      <c r="E364" s="4">
        <f>45110</f>
        <v>45110</v>
      </c>
    </row>
    <row r="365" spans="1:5" ht="45.95" customHeight="1" x14ac:dyDescent="0.45">
      <c r="A365" s="2" t="s">
        <v>600</v>
      </c>
      <c r="B365" s="2" t="s">
        <v>601</v>
      </c>
      <c r="C365" s="3">
        <v>4</v>
      </c>
      <c r="D365" s="2" t="s">
        <v>7</v>
      </c>
      <c r="E365" s="4">
        <f>45110</f>
        <v>45110</v>
      </c>
    </row>
    <row r="366" spans="1:5" ht="45.95" customHeight="1" x14ac:dyDescent="0.45">
      <c r="A366" s="2" t="s">
        <v>602</v>
      </c>
      <c r="B366" s="2" t="s">
        <v>603</v>
      </c>
      <c r="C366" s="3">
        <v>1</v>
      </c>
      <c r="D366" s="2" t="s">
        <v>7</v>
      </c>
      <c r="E366" s="4">
        <f>44379</f>
        <v>44379</v>
      </c>
    </row>
    <row r="367" spans="1:5" ht="45.95" customHeight="1" x14ac:dyDescent="0.45">
      <c r="A367" s="2" t="s">
        <v>604</v>
      </c>
      <c r="B367" s="2" t="s">
        <v>605</v>
      </c>
      <c r="C367" s="3">
        <v>2</v>
      </c>
      <c r="D367" s="2" t="s">
        <v>7</v>
      </c>
      <c r="E367" s="4">
        <f>44379</f>
        <v>44379</v>
      </c>
    </row>
    <row r="368" spans="1:5" ht="45.95" customHeight="1" x14ac:dyDescent="0.45">
      <c r="A368" s="2" t="s">
        <v>606</v>
      </c>
      <c r="B368" s="2" t="s">
        <v>607</v>
      </c>
      <c r="C368" s="3">
        <v>1</v>
      </c>
      <c r="D368" s="2" t="s">
        <v>7</v>
      </c>
      <c r="E368" s="4">
        <f>44379</f>
        <v>44379</v>
      </c>
    </row>
    <row r="369" spans="1:5" ht="45.95" customHeight="1" x14ac:dyDescent="0.45">
      <c r="A369" s="2" t="s">
        <v>608</v>
      </c>
      <c r="B369" s="2" t="s">
        <v>609</v>
      </c>
      <c r="C369" s="3">
        <v>1</v>
      </c>
      <c r="D369" s="2" t="s">
        <v>7</v>
      </c>
      <c r="E369" s="4">
        <f>44379</f>
        <v>44379</v>
      </c>
    </row>
    <row r="370" spans="1:5" ht="45.95" customHeight="1" x14ac:dyDescent="0.45">
      <c r="A370" s="2" t="s">
        <v>610</v>
      </c>
      <c r="B370" s="2" t="s">
        <v>611</v>
      </c>
      <c r="C370" s="3">
        <v>3</v>
      </c>
      <c r="D370" s="2" t="s">
        <v>7</v>
      </c>
      <c r="E370" s="4">
        <f>44202</f>
        <v>44202</v>
      </c>
    </row>
    <row r="371" spans="1:5" ht="45.95" customHeight="1" x14ac:dyDescent="0.45">
      <c r="A371" s="2" t="s">
        <v>22</v>
      </c>
      <c r="B371" s="2" t="s">
        <v>23</v>
      </c>
      <c r="C371" s="3">
        <v>1</v>
      </c>
      <c r="D371" s="2" t="s">
        <v>7</v>
      </c>
      <c r="E371" s="4">
        <f>45664</f>
        <v>45664</v>
      </c>
    </row>
    <row r="372" spans="1:5" ht="45.95" customHeight="1" x14ac:dyDescent="0.45">
      <c r="A372" s="2" t="s">
        <v>612</v>
      </c>
      <c r="B372" s="2" t="s">
        <v>613</v>
      </c>
      <c r="C372" s="3">
        <v>1</v>
      </c>
      <c r="D372" s="2" t="s">
        <v>7</v>
      </c>
      <c r="E372" s="4">
        <f>43747</f>
        <v>43747</v>
      </c>
    </row>
    <row r="373" spans="1:5" ht="45.95" customHeight="1" x14ac:dyDescent="0.45">
      <c r="A373" s="2" t="s">
        <v>614</v>
      </c>
      <c r="B373" s="2" t="s">
        <v>615</v>
      </c>
      <c r="C373" s="3">
        <v>1</v>
      </c>
      <c r="D373" s="2" t="s">
        <v>7</v>
      </c>
      <c r="E373" s="4">
        <f>43747</f>
        <v>43747</v>
      </c>
    </row>
    <row r="374" spans="1:5" ht="45.95" customHeight="1" x14ac:dyDescent="0.45">
      <c r="A374" s="2" t="s">
        <v>616</v>
      </c>
      <c r="B374" s="2" t="s">
        <v>617</v>
      </c>
      <c r="C374" s="3">
        <v>1</v>
      </c>
      <c r="D374" s="2" t="s">
        <v>7</v>
      </c>
      <c r="E374" s="4">
        <f>43747</f>
        <v>43747</v>
      </c>
    </row>
    <row r="375" spans="1:5" ht="45.95" customHeight="1" x14ac:dyDescent="0.45">
      <c r="A375" s="2" t="s">
        <v>618</v>
      </c>
      <c r="B375" s="2" t="s">
        <v>619</v>
      </c>
      <c r="C375" s="3">
        <v>7</v>
      </c>
      <c r="D375" s="2" t="s">
        <v>7</v>
      </c>
      <c r="E375" s="4">
        <f>1</f>
        <v>1</v>
      </c>
    </row>
    <row r="376" spans="1:5" ht="45.95" customHeight="1" x14ac:dyDescent="0.45">
      <c r="A376" s="2" t="s">
        <v>107</v>
      </c>
      <c r="B376" s="2" t="s">
        <v>108</v>
      </c>
      <c r="C376" s="3">
        <v>2</v>
      </c>
      <c r="D376" s="2" t="s">
        <v>7</v>
      </c>
      <c r="E376" s="4">
        <f>42268</f>
        <v>42268</v>
      </c>
    </row>
    <row r="377" spans="1:5" ht="45.95" customHeight="1" x14ac:dyDescent="0.45">
      <c r="A377" s="2" t="s">
        <v>620</v>
      </c>
      <c r="B377" s="2" t="s">
        <v>621</v>
      </c>
      <c r="C377" s="3">
        <v>1</v>
      </c>
      <c r="D377" s="2" t="s">
        <v>7</v>
      </c>
      <c r="E377" s="4">
        <f>42268</f>
        <v>42268</v>
      </c>
    </row>
    <row r="378" spans="1:5" ht="45.95" customHeight="1" x14ac:dyDescent="0.45">
      <c r="A378" s="2" t="s">
        <v>622</v>
      </c>
      <c r="B378" s="2" t="s">
        <v>623</v>
      </c>
      <c r="C378" s="3">
        <v>1</v>
      </c>
      <c r="D378" s="2" t="s">
        <v>7</v>
      </c>
      <c r="E378" s="4">
        <f>42268</f>
        <v>42268</v>
      </c>
    </row>
    <row r="379" spans="1:5" ht="45.95" customHeight="1" x14ac:dyDescent="0.45">
      <c r="A379" s="2" t="s">
        <v>226</v>
      </c>
      <c r="B379" s="2" t="s">
        <v>227</v>
      </c>
      <c r="C379" s="3">
        <v>2</v>
      </c>
      <c r="D379" s="2" t="s">
        <v>7</v>
      </c>
      <c r="E379" s="4">
        <f>42268</f>
        <v>42268</v>
      </c>
    </row>
    <row r="380" spans="1:5" ht="45.95" customHeight="1" x14ac:dyDescent="0.45">
      <c r="A380" s="2" t="s">
        <v>26</v>
      </c>
      <c r="B380" s="2" t="s">
        <v>27</v>
      </c>
      <c r="C380" s="3">
        <v>1</v>
      </c>
      <c r="D380" s="2" t="s">
        <v>7</v>
      </c>
      <c r="E380" s="4">
        <f>45110</f>
        <v>45110</v>
      </c>
    </row>
    <row r="381" spans="1:5" ht="45.95" customHeight="1" x14ac:dyDescent="0.45">
      <c r="A381" s="2" t="s">
        <v>624</v>
      </c>
      <c r="B381" s="2" t="s">
        <v>625</v>
      </c>
      <c r="C381" s="3">
        <v>1</v>
      </c>
      <c r="D381" s="2" t="s">
        <v>7</v>
      </c>
      <c r="E381" s="4">
        <f>42656</f>
        <v>42656</v>
      </c>
    </row>
    <row r="382" spans="1:5" ht="45.95" customHeight="1" x14ac:dyDescent="0.45">
      <c r="A382" s="2" t="s">
        <v>626</v>
      </c>
      <c r="B382" s="2" t="s">
        <v>627</v>
      </c>
      <c r="C382" s="3">
        <v>2</v>
      </c>
      <c r="D382" s="2" t="s">
        <v>7</v>
      </c>
      <c r="E382" s="4">
        <f>43747</f>
        <v>43747</v>
      </c>
    </row>
    <row r="383" spans="1:5" ht="45.95" customHeight="1" x14ac:dyDescent="0.45">
      <c r="A383" s="2" t="s">
        <v>628</v>
      </c>
      <c r="B383" s="2" t="s">
        <v>629</v>
      </c>
      <c r="C383" s="3">
        <v>1</v>
      </c>
      <c r="D383" s="2" t="s">
        <v>7</v>
      </c>
      <c r="E383" s="4">
        <f>42268</f>
        <v>42268</v>
      </c>
    </row>
    <row r="384" spans="1:5" ht="45.95" customHeight="1" x14ac:dyDescent="0.45">
      <c r="A384" s="2" t="s">
        <v>117</v>
      </c>
      <c r="B384" s="2" t="s">
        <v>118</v>
      </c>
      <c r="C384" s="3">
        <v>1</v>
      </c>
      <c r="D384" s="2" t="s">
        <v>7</v>
      </c>
      <c r="E384" s="4">
        <f>42268</f>
        <v>42268</v>
      </c>
    </row>
    <row r="385" spans="1:5" ht="45.95" customHeight="1" x14ac:dyDescent="0.45">
      <c r="A385" s="2" t="s">
        <v>630</v>
      </c>
      <c r="B385" s="2" t="s">
        <v>631</v>
      </c>
      <c r="C385" s="3">
        <v>3</v>
      </c>
      <c r="D385" s="2" t="s">
        <v>7</v>
      </c>
      <c r="E385" s="4">
        <f>1</f>
        <v>1</v>
      </c>
    </row>
    <row r="386" spans="1:5" ht="45.95" customHeight="1" x14ac:dyDescent="0.45">
      <c r="A386" s="2" t="s">
        <v>632</v>
      </c>
      <c r="B386" s="2" t="s">
        <v>587</v>
      </c>
      <c r="C386" s="3">
        <v>1</v>
      </c>
      <c r="D386" s="2" t="s">
        <v>633</v>
      </c>
      <c r="E386" s="4">
        <f>43766</f>
        <v>43766</v>
      </c>
    </row>
    <row r="387" spans="1:5" ht="45.95" customHeight="1" x14ac:dyDescent="0.45">
      <c r="A387" s="2" t="s">
        <v>634</v>
      </c>
      <c r="B387" s="2" t="s">
        <v>635</v>
      </c>
      <c r="C387" s="3">
        <v>1</v>
      </c>
      <c r="D387" s="2" t="s">
        <v>636</v>
      </c>
      <c r="E387" s="4">
        <f>42405</f>
        <v>42405</v>
      </c>
    </row>
    <row r="388" spans="1:5" ht="45.95" customHeight="1" x14ac:dyDescent="0.45">
      <c r="A388" s="2" t="s">
        <v>637</v>
      </c>
      <c r="B388" s="2" t="s">
        <v>638</v>
      </c>
      <c r="C388" s="3">
        <v>1</v>
      </c>
      <c r="D388" s="2" t="s">
        <v>639</v>
      </c>
      <c r="E388" s="4">
        <f>40303</f>
        <v>40303</v>
      </c>
    </row>
    <row r="389" spans="1:5" ht="45.95" customHeight="1" x14ac:dyDescent="0.45">
      <c r="A389" s="2" t="s">
        <v>640</v>
      </c>
      <c r="B389" s="2" t="s">
        <v>641</v>
      </c>
      <c r="C389" s="3">
        <v>1</v>
      </c>
      <c r="D389" s="2" t="s">
        <v>642</v>
      </c>
      <c r="E389" s="4">
        <f>44271</f>
        <v>44271</v>
      </c>
    </row>
    <row r="390" spans="1:5" ht="45.95" customHeight="1" x14ac:dyDescent="0.45">
      <c r="A390" s="2" t="s">
        <v>643</v>
      </c>
      <c r="B390" s="2" t="s">
        <v>644</v>
      </c>
      <c r="C390" s="3">
        <v>1</v>
      </c>
      <c r="D390" s="2" t="s">
        <v>645</v>
      </c>
      <c r="E390" s="4">
        <f>44379</f>
        <v>44379</v>
      </c>
    </row>
    <row r="391" spans="1:5" ht="45.95" customHeight="1" x14ac:dyDescent="0.45">
      <c r="A391" s="2" t="s">
        <v>646</v>
      </c>
      <c r="B391" s="2" t="s">
        <v>647</v>
      </c>
      <c r="C391" s="3">
        <v>1</v>
      </c>
      <c r="D391" s="2" t="s">
        <v>648</v>
      </c>
      <c r="E391" s="4">
        <f>45236</f>
        <v>45236</v>
      </c>
    </row>
    <row r="392" spans="1:5" ht="45.95" customHeight="1" x14ac:dyDescent="0.45">
      <c r="A392" s="2" t="s">
        <v>643</v>
      </c>
      <c r="B392" s="2" t="s">
        <v>644</v>
      </c>
      <c r="C392" s="3">
        <v>1</v>
      </c>
      <c r="D392" s="2" t="s">
        <v>649</v>
      </c>
      <c r="E392" s="4">
        <f>45265</f>
        <v>45265</v>
      </c>
    </row>
    <row r="393" spans="1:5" ht="45.95" customHeight="1" x14ac:dyDescent="0.45">
      <c r="A393" s="2" t="s">
        <v>650</v>
      </c>
      <c r="B393" s="2" t="s">
        <v>651</v>
      </c>
      <c r="C393" s="3">
        <v>1</v>
      </c>
      <c r="D393" s="2" t="s">
        <v>652</v>
      </c>
      <c r="E393" s="4">
        <f>43306</f>
        <v>43306</v>
      </c>
    </row>
    <row r="394" spans="1:5" ht="45.95" customHeight="1" x14ac:dyDescent="0.45">
      <c r="A394" s="2" t="s">
        <v>653</v>
      </c>
      <c r="B394" s="2" t="s">
        <v>654</v>
      </c>
      <c r="C394" s="3">
        <v>1</v>
      </c>
      <c r="D394" s="2" t="s">
        <v>655</v>
      </c>
      <c r="E394" s="4">
        <f>40000</f>
        <v>40000</v>
      </c>
    </row>
    <row r="395" spans="1:5" ht="45.95" customHeight="1" x14ac:dyDescent="0.45">
      <c r="A395" s="2" t="s">
        <v>656</v>
      </c>
      <c r="B395" s="2" t="s">
        <v>657</v>
      </c>
      <c r="C395" s="3">
        <v>1</v>
      </c>
      <c r="D395" s="2" t="s">
        <v>658</v>
      </c>
      <c r="E395" s="4">
        <f>43283</f>
        <v>43283</v>
      </c>
    </row>
    <row r="396" spans="1:5" ht="45.95" customHeight="1" x14ac:dyDescent="0.45">
      <c r="A396" s="2" t="s">
        <v>659</v>
      </c>
      <c r="B396" s="2" t="s">
        <v>660</v>
      </c>
      <c r="C396" s="3">
        <v>1</v>
      </c>
      <c r="D396" s="2" t="s">
        <v>661</v>
      </c>
      <c r="E396" s="4">
        <f>40000</f>
        <v>40000</v>
      </c>
    </row>
    <row r="397" spans="1:5" ht="45.95" customHeight="1" x14ac:dyDescent="0.45">
      <c r="A397" s="2" t="s">
        <v>659</v>
      </c>
      <c r="B397" s="2" t="s">
        <v>660</v>
      </c>
      <c r="C397" s="3">
        <v>1</v>
      </c>
      <c r="D397" s="2" t="s">
        <v>662</v>
      </c>
      <c r="E397" s="4">
        <f>40000</f>
        <v>40000</v>
      </c>
    </row>
    <row r="398" spans="1:5" ht="45.95" customHeight="1" x14ac:dyDescent="0.45">
      <c r="A398" s="2" t="s">
        <v>663</v>
      </c>
      <c r="B398" s="2" t="s">
        <v>664</v>
      </c>
      <c r="C398" s="3">
        <v>1</v>
      </c>
      <c r="D398" s="2" t="s">
        <v>665</v>
      </c>
      <c r="E398" s="4">
        <f>42369</f>
        <v>42369</v>
      </c>
    </row>
    <row r="399" spans="1:5" ht="45.95" customHeight="1" x14ac:dyDescent="0.45">
      <c r="A399" s="2" t="s">
        <v>666</v>
      </c>
      <c r="B399" s="2" t="s">
        <v>667</v>
      </c>
      <c r="C399" s="3">
        <v>1</v>
      </c>
      <c r="D399" s="2" t="s">
        <v>668</v>
      </c>
      <c r="E399" s="4">
        <f>41757</f>
        <v>41757</v>
      </c>
    </row>
    <row r="400" spans="1:5" ht="45.95" customHeight="1" x14ac:dyDescent="0.45">
      <c r="A400" s="2" t="s">
        <v>669</v>
      </c>
      <c r="B400" s="2" t="s">
        <v>670</v>
      </c>
      <c r="C400" s="3">
        <v>1</v>
      </c>
      <c r="D400" s="2" t="s">
        <v>671</v>
      </c>
      <c r="E400" s="4">
        <f>40000</f>
        <v>40000</v>
      </c>
    </row>
    <row r="401" spans="1:5" ht="45.95" customHeight="1" x14ac:dyDescent="0.45">
      <c r="A401" s="2" t="s">
        <v>672</v>
      </c>
      <c r="B401" s="2" t="s">
        <v>673</v>
      </c>
      <c r="C401" s="3">
        <v>1</v>
      </c>
      <c r="D401" s="2" t="s">
        <v>674</v>
      </c>
      <c r="E401" s="4">
        <f>43760</f>
        <v>43760</v>
      </c>
    </row>
    <row r="402" spans="1:5" ht="45.95" customHeight="1" x14ac:dyDescent="0.45">
      <c r="A402" s="2" t="s">
        <v>675</v>
      </c>
      <c r="B402" s="2" t="s">
        <v>676</v>
      </c>
      <c r="C402" s="3">
        <v>1</v>
      </c>
      <c r="D402" s="2" t="s">
        <v>677</v>
      </c>
      <c r="E402" s="4">
        <f>44355</f>
        <v>44355</v>
      </c>
    </row>
    <row r="403" spans="1:5" ht="45.95" customHeight="1" x14ac:dyDescent="0.45">
      <c r="A403" s="2" t="s">
        <v>390</v>
      </c>
      <c r="B403" s="2" t="s">
        <v>391</v>
      </c>
      <c r="C403" s="3">
        <v>1</v>
      </c>
      <c r="D403" s="2" t="s">
        <v>678</v>
      </c>
      <c r="E403" s="4">
        <f>44652</f>
        <v>44652</v>
      </c>
    </row>
    <row r="404" spans="1:5" ht="45.95" customHeight="1" x14ac:dyDescent="0.45">
      <c r="A404" s="2" t="s">
        <v>390</v>
      </c>
      <c r="B404" s="2" t="s">
        <v>391</v>
      </c>
      <c r="C404" s="3">
        <v>1</v>
      </c>
      <c r="D404" s="2" t="s">
        <v>679</v>
      </c>
      <c r="E404" s="4">
        <f>44652</f>
        <v>44652</v>
      </c>
    </row>
    <row r="405" spans="1:5" ht="45.95" customHeight="1" x14ac:dyDescent="0.45">
      <c r="A405" s="2" t="s">
        <v>390</v>
      </c>
      <c r="B405" s="2" t="s">
        <v>391</v>
      </c>
      <c r="C405" s="3">
        <v>1</v>
      </c>
      <c r="D405" s="2" t="s">
        <v>680</v>
      </c>
      <c r="E405" s="4">
        <f>44652</f>
        <v>44652</v>
      </c>
    </row>
    <row r="406" spans="1:5" ht="45.95" customHeight="1" x14ac:dyDescent="0.45">
      <c r="A406" s="2" t="s">
        <v>39</v>
      </c>
      <c r="B406" s="2" t="s">
        <v>40</v>
      </c>
      <c r="C406" s="3">
        <v>1</v>
      </c>
      <c r="D406" s="2" t="s">
        <v>681</v>
      </c>
      <c r="E406" s="4">
        <f>45232</f>
        <v>45232</v>
      </c>
    </row>
    <row r="407" spans="1:5" ht="45.95" customHeight="1" x14ac:dyDescent="0.45">
      <c r="A407" s="2" t="s">
        <v>682</v>
      </c>
      <c r="B407" s="2" t="s">
        <v>683</v>
      </c>
      <c r="C407" s="3">
        <v>1</v>
      </c>
      <c r="D407" s="2" t="s">
        <v>684</v>
      </c>
      <c r="E407" s="4">
        <f>43032</f>
        <v>43032</v>
      </c>
    </row>
    <row r="408" spans="1:5" ht="45.95" customHeight="1" x14ac:dyDescent="0.45">
      <c r="A408" s="2" t="s">
        <v>682</v>
      </c>
      <c r="B408" s="2" t="s">
        <v>683</v>
      </c>
      <c r="C408" s="3">
        <v>1</v>
      </c>
      <c r="D408" s="2" t="s">
        <v>685</v>
      </c>
      <c r="E408" s="4">
        <f>43271</f>
        <v>43271</v>
      </c>
    </row>
    <row r="409" spans="1:5" ht="45.95" customHeight="1" x14ac:dyDescent="0.45">
      <c r="A409" s="2" t="s">
        <v>369</v>
      </c>
      <c r="B409" s="2" t="s">
        <v>370</v>
      </c>
      <c r="C409" s="3">
        <v>1</v>
      </c>
      <c r="D409" s="2" t="s">
        <v>686</v>
      </c>
      <c r="E409" s="4">
        <f>45265</f>
        <v>45265</v>
      </c>
    </row>
    <row r="410" spans="1:5" ht="45.95" customHeight="1" x14ac:dyDescent="0.45">
      <c r="A410" s="2" t="s">
        <v>687</v>
      </c>
      <c r="B410" s="2" t="s">
        <v>688</v>
      </c>
      <c r="C410" s="3">
        <v>1</v>
      </c>
      <c r="D410" s="2" t="s">
        <v>689</v>
      </c>
      <c r="E410" s="4">
        <f>45384</f>
        <v>45384</v>
      </c>
    </row>
    <row r="411" spans="1:5" ht="45.95" customHeight="1" x14ac:dyDescent="0.45">
      <c r="A411" s="2" t="s">
        <v>411</v>
      </c>
      <c r="B411" s="2" t="s">
        <v>412</v>
      </c>
      <c r="C411" s="3">
        <v>1</v>
      </c>
      <c r="D411" s="2" t="s">
        <v>690</v>
      </c>
      <c r="E411" s="4">
        <f>45453</f>
        <v>45453</v>
      </c>
    </row>
    <row r="412" spans="1:5" ht="45.95" customHeight="1" x14ac:dyDescent="0.45">
      <c r="A412" s="2" t="s">
        <v>133</v>
      </c>
      <c r="B412" s="2" t="s">
        <v>134</v>
      </c>
      <c r="C412" s="3">
        <v>1</v>
      </c>
      <c r="D412" s="2" t="s">
        <v>691</v>
      </c>
      <c r="E412" s="4">
        <f>44433</f>
        <v>44433</v>
      </c>
    </row>
    <row r="413" spans="1:5" ht="45.95" customHeight="1" x14ac:dyDescent="0.45">
      <c r="A413" s="2" t="s">
        <v>133</v>
      </c>
      <c r="B413" s="2" t="s">
        <v>134</v>
      </c>
      <c r="C413" s="3">
        <v>1</v>
      </c>
      <c r="D413" s="2" t="s">
        <v>692</v>
      </c>
      <c r="E413" s="4">
        <f>44433</f>
        <v>44433</v>
      </c>
    </row>
    <row r="414" spans="1:5" ht="45.95" customHeight="1" x14ac:dyDescent="0.45">
      <c r="A414" s="2" t="s">
        <v>470</v>
      </c>
      <c r="B414" s="2" t="s">
        <v>471</v>
      </c>
      <c r="C414" s="3">
        <v>1</v>
      </c>
      <c r="D414" s="2" t="s">
        <v>693</v>
      </c>
      <c r="E414" s="4">
        <f>40920</f>
        <v>40920</v>
      </c>
    </row>
    <row r="415" spans="1:5" ht="45.95" customHeight="1" x14ac:dyDescent="0.45">
      <c r="A415" s="2" t="s">
        <v>694</v>
      </c>
      <c r="B415" s="2" t="s">
        <v>695</v>
      </c>
      <c r="C415" s="3">
        <v>1</v>
      </c>
      <c r="D415" s="2" t="s">
        <v>696</v>
      </c>
      <c r="E415" s="4">
        <f>41163</f>
        <v>41163</v>
      </c>
    </row>
    <row r="416" spans="1:5" ht="45.95" customHeight="1" x14ac:dyDescent="0.45">
      <c r="A416" s="2" t="s">
        <v>697</v>
      </c>
      <c r="B416" s="2" t="s">
        <v>698</v>
      </c>
      <c r="C416" s="3">
        <v>1</v>
      </c>
      <c r="D416" s="2" t="s">
        <v>699</v>
      </c>
      <c r="E416" s="4">
        <f>42454</f>
        <v>42454</v>
      </c>
    </row>
    <row r="417" spans="1:5" ht="45.95" customHeight="1" x14ac:dyDescent="0.45">
      <c r="A417" s="2" t="s">
        <v>700</v>
      </c>
      <c r="B417" s="2" t="s">
        <v>701</v>
      </c>
      <c r="C417" s="3">
        <v>1</v>
      </c>
      <c r="D417" s="2" t="s">
        <v>702</v>
      </c>
      <c r="E417" s="4">
        <f>43731</f>
        <v>43731</v>
      </c>
    </row>
    <row r="418" spans="1:5" ht="45.95" customHeight="1" x14ac:dyDescent="0.45">
      <c r="A418" s="2" t="s">
        <v>694</v>
      </c>
      <c r="B418" s="2" t="s">
        <v>695</v>
      </c>
      <c r="C418" s="3">
        <v>1</v>
      </c>
      <c r="D418" s="2" t="s">
        <v>703</v>
      </c>
      <c r="E418" s="4">
        <f>43220</f>
        <v>43220</v>
      </c>
    </row>
    <row r="419" spans="1:5" ht="45.95" customHeight="1" x14ac:dyDescent="0.45">
      <c r="A419" s="2" t="s">
        <v>150</v>
      </c>
      <c r="B419" s="2" t="s">
        <v>151</v>
      </c>
      <c r="C419" s="3">
        <v>1</v>
      </c>
      <c r="D419" s="2" t="s">
        <v>704</v>
      </c>
      <c r="E419" s="4">
        <f>43844</f>
        <v>43844</v>
      </c>
    </row>
    <row r="420" spans="1:5" ht="45.95" customHeight="1" x14ac:dyDescent="0.45">
      <c r="A420" s="2" t="s">
        <v>522</v>
      </c>
      <c r="B420" s="2" t="s">
        <v>523</v>
      </c>
      <c r="C420" s="3">
        <v>1</v>
      </c>
      <c r="D420" s="2" t="s">
        <v>705</v>
      </c>
      <c r="E420" s="4">
        <f>40774</f>
        <v>40774</v>
      </c>
    </row>
    <row r="421" spans="1:5" ht="45.95" customHeight="1" x14ac:dyDescent="0.45">
      <c r="A421" s="2" t="s">
        <v>706</v>
      </c>
      <c r="B421" s="2" t="s">
        <v>707</v>
      </c>
      <c r="C421" s="3">
        <v>1</v>
      </c>
      <c r="D421" s="2" t="s">
        <v>708</v>
      </c>
      <c r="E421" s="4">
        <f>44379</f>
        <v>44379</v>
      </c>
    </row>
    <row r="422" spans="1:5" ht="45.95" customHeight="1" x14ac:dyDescent="0.45">
      <c r="A422" s="2" t="s">
        <v>156</v>
      </c>
      <c r="B422" s="2" t="s">
        <v>157</v>
      </c>
      <c r="C422" s="3">
        <v>1</v>
      </c>
      <c r="D422" s="2" t="s">
        <v>709</v>
      </c>
      <c r="E422" s="4">
        <f>42998</f>
        <v>42998</v>
      </c>
    </row>
    <row r="423" spans="1:5" ht="45.95" customHeight="1" x14ac:dyDescent="0.45">
      <c r="A423" s="2" t="s">
        <v>467</v>
      </c>
      <c r="B423" s="2" t="s">
        <v>468</v>
      </c>
      <c r="C423" s="3">
        <v>1</v>
      </c>
      <c r="D423" s="2" t="s">
        <v>710</v>
      </c>
      <c r="E423" s="4">
        <f>43754</f>
        <v>43754</v>
      </c>
    </row>
    <row r="424" spans="1:5" ht="45.95" customHeight="1" x14ac:dyDescent="0.45">
      <c r="A424" s="2" t="s">
        <v>711</v>
      </c>
      <c r="B424" s="2" t="s">
        <v>712</v>
      </c>
      <c r="C424" s="3">
        <v>1</v>
      </c>
      <c r="D424" s="2" t="s">
        <v>713</v>
      </c>
      <c r="E424" s="4">
        <f>40094</f>
        <v>40094</v>
      </c>
    </row>
    <row r="425" spans="1:5" ht="45.95" customHeight="1" x14ac:dyDescent="0.45">
      <c r="A425" s="2" t="s">
        <v>711</v>
      </c>
      <c r="B425" s="2" t="s">
        <v>712</v>
      </c>
      <c r="C425" s="3">
        <v>1</v>
      </c>
      <c r="D425" s="2" t="s">
        <v>714</v>
      </c>
      <c r="E425" s="4">
        <f>40094</f>
        <v>40094</v>
      </c>
    </row>
    <row r="426" spans="1:5" ht="45.95" customHeight="1" x14ac:dyDescent="0.45">
      <c r="A426" s="2" t="s">
        <v>715</v>
      </c>
      <c r="B426" s="2" t="s">
        <v>716</v>
      </c>
      <c r="C426" s="3">
        <v>1</v>
      </c>
      <c r="D426" s="2" t="s">
        <v>717</v>
      </c>
      <c r="E426" s="4">
        <f>43798</f>
        <v>43798</v>
      </c>
    </row>
    <row r="427" spans="1:5" ht="45.95" customHeight="1" x14ac:dyDescent="0.45">
      <c r="A427" s="2" t="s">
        <v>715</v>
      </c>
      <c r="B427" s="2" t="s">
        <v>716</v>
      </c>
      <c r="C427" s="3">
        <v>1</v>
      </c>
      <c r="D427" s="2" t="s">
        <v>718</v>
      </c>
      <c r="E427" s="4">
        <f>43798</f>
        <v>43798</v>
      </c>
    </row>
    <row r="428" spans="1:5" ht="45.95" customHeight="1" x14ac:dyDescent="0.45">
      <c r="A428" s="2" t="s">
        <v>715</v>
      </c>
      <c r="B428" s="2" t="s">
        <v>716</v>
      </c>
      <c r="C428" s="3">
        <v>1</v>
      </c>
      <c r="D428" s="2" t="s">
        <v>719</v>
      </c>
      <c r="E428" s="4">
        <f>43798</f>
        <v>43798</v>
      </c>
    </row>
    <row r="429" spans="1:5" ht="45.95" customHeight="1" x14ac:dyDescent="0.45">
      <c r="A429" s="2" t="s">
        <v>291</v>
      </c>
      <c r="B429" s="2" t="s">
        <v>292</v>
      </c>
      <c r="C429" s="3">
        <v>1</v>
      </c>
      <c r="D429" s="2" t="s">
        <v>720</v>
      </c>
      <c r="E429" s="4">
        <f>43798</f>
        <v>43798</v>
      </c>
    </row>
    <row r="430" spans="1:5" ht="45.95" customHeight="1" x14ac:dyDescent="0.45">
      <c r="A430" s="2" t="s">
        <v>291</v>
      </c>
      <c r="B430" s="2" t="s">
        <v>292</v>
      </c>
      <c r="C430" s="3">
        <v>1</v>
      </c>
      <c r="D430" s="2" t="s">
        <v>721</v>
      </c>
      <c r="E430" s="4">
        <f>43798</f>
        <v>43798</v>
      </c>
    </row>
    <row r="431" spans="1:5" ht="45.95" customHeight="1" x14ac:dyDescent="0.45">
      <c r="A431" s="2" t="s">
        <v>294</v>
      </c>
      <c r="B431" s="2" t="s">
        <v>295</v>
      </c>
      <c r="C431" s="3">
        <v>1</v>
      </c>
      <c r="D431" s="2" t="s">
        <v>722</v>
      </c>
      <c r="E431" s="4">
        <f>43798</f>
        <v>43798</v>
      </c>
    </row>
    <row r="432" spans="1:5" ht="45.95" customHeight="1" x14ac:dyDescent="0.45">
      <c r="A432" s="2" t="s">
        <v>706</v>
      </c>
      <c r="B432" s="2" t="s">
        <v>707</v>
      </c>
      <c r="C432" s="3">
        <v>1</v>
      </c>
      <c r="D432" s="2" t="s">
        <v>723</v>
      </c>
      <c r="E432" s="4">
        <f>43628</f>
        <v>43628</v>
      </c>
    </row>
    <row r="433" spans="1:5" ht="45.95" customHeight="1" x14ac:dyDescent="0.45">
      <c r="A433" s="2" t="s">
        <v>656</v>
      </c>
      <c r="B433" s="2" t="s">
        <v>657</v>
      </c>
      <c r="C433" s="3">
        <v>1</v>
      </c>
      <c r="D433" s="2" t="s">
        <v>724</v>
      </c>
      <c r="E433" s="4">
        <f>40002</f>
        <v>40002</v>
      </c>
    </row>
    <row r="434" spans="1:5" ht="45.95" customHeight="1" x14ac:dyDescent="0.45">
      <c r="A434" s="2" t="s">
        <v>725</v>
      </c>
      <c r="B434" s="2" t="s">
        <v>726</v>
      </c>
      <c r="C434" s="3">
        <v>1</v>
      </c>
      <c r="D434" s="2" t="s">
        <v>727</v>
      </c>
      <c r="E434" s="4">
        <f>42116</f>
        <v>42116</v>
      </c>
    </row>
    <row r="435" spans="1:5" ht="45.95" customHeight="1" x14ac:dyDescent="0.45">
      <c r="A435" s="2" t="s">
        <v>728</v>
      </c>
      <c r="B435" s="2" t="s">
        <v>729</v>
      </c>
      <c r="C435" s="3">
        <v>1</v>
      </c>
      <c r="D435" s="2" t="s">
        <v>730</v>
      </c>
      <c r="E435" s="4">
        <f>42450</f>
        <v>42450</v>
      </c>
    </row>
    <row r="436" spans="1:5" ht="45.95" customHeight="1" x14ac:dyDescent="0.45">
      <c r="A436" s="2" t="s">
        <v>731</v>
      </c>
      <c r="B436" s="2" t="s">
        <v>732</v>
      </c>
      <c r="C436" s="3">
        <v>1</v>
      </c>
      <c r="D436" s="2" t="s">
        <v>733</v>
      </c>
      <c r="E436" s="4">
        <f>44378</f>
        <v>44378</v>
      </c>
    </row>
    <row r="437" spans="1:5" ht="45.95" customHeight="1" x14ac:dyDescent="0.45">
      <c r="A437" s="2" t="s">
        <v>734</v>
      </c>
      <c r="B437" s="2" t="s">
        <v>735</v>
      </c>
      <c r="C437" s="3">
        <v>1</v>
      </c>
      <c r="D437" s="2" t="s">
        <v>736</v>
      </c>
      <c r="E437" s="4">
        <f>40584</f>
        <v>40584</v>
      </c>
    </row>
    <row r="438" spans="1:5" ht="45.95" customHeight="1" x14ac:dyDescent="0.45">
      <c r="A438" s="2" t="s">
        <v>737</v>
      </c>
      <c r="B438" s="2" t="s">
        <v>738</v>
      </c>
      <c r="C438" s="3">
        <v>1</v>
      </c>
      <c r="D438" s="2" t="s">
        <v>739</v>
      </c>
      <c r="E438" s="4">
        <f>41968</f>
        <v>41968</v>
      </c>
    </row>
    <row r="439" spans="1:5" ht="45.95" customHeight="1" x14ac:dyDescent="0.45">
      <c r="A439" s="2" t="s">
        <v>740</v>
      </c>
      <c r="B439" s="2" t="s">
        <v>741</v>
      </c>
      <c r="C439" s="3">
        <v>1</v>
      </c>
      <c r="D439" s="2" t="s">
        <v>742</v>
      </c>
      <c r="E439" s="4">
        <f>43850</f>
        <v>43850</v>
      </c>
    </row>
    <row r="440" spans="1:5" ht="45.95" customHeight="1" x14ac:dyDescent="0.45">
      <c r="A440" s="2" t="s">
        <v>743</v>
      </c>
      <c r="B440" s="2" t="s">
        <v>744</v>
      </c>
      <c r="C440" s="3">
        <v>1</v>
      </c>
      <c r="D440" s="2" t="s">
        <v>745</v>
      </c>
      <c r="E440" s="4">
        <f>43455</f>
        <v>43455</v>
      </c>
    </row>
    <row r="441" spans="1:5" ht="45.95" customHeight="1" x14ac:dyDescent="0.45">
      <c r="A441" s="2" t="s">
        <v>85</v>
      </c>
      <c r="B441" s="2" t="s">
        <v>86</v>
      </c>
      <c r="C441" s="3">
        <v>1</v>
      </c>
      <c r="D441" s="2" t="s">
        <v>746</v>
      </c>
      <c r="E441" s="4">
        <f>45218</f>
        <v>45218</v>
      </c>
    </row>
    <row r="442" spans="1:5" ht="45.95" customHeight="1" x14ac:dyDescent="0.45">
      <c r="A442" s="2" t="s">
        <v>85</v>
      </c>
      <c r="B442" s="2" t="s">
        <v>86</v>
      </c>
      <c r="C442" s="3">
        <v>1</v>
      </c>
      <c r="D442" s="2" t="s">
        <v>747</v>
      </c>
      <c r="E442" s="4">
        <f>45218</f>
        <v>45218</v>
      </c>
    </row>
    <row r="443" spans="1:5" ht="45.95" customHeight="1" x14ac:dyDescent="0.45">
      <c r="A443" s="2" t="s">
        <v>75</v>
      </c>
      <c r="B443" s="2" t="s">
        <v>76</v>
      </c>
      <c r="C443" s="3">
        <v>1</v>
      </c>
      <c r="D443" s="2" t="s">
        <v>748</v>
      </c>
      <c r="E443" s="4">
        <f>44651</f>
        <v>44651</v>
      </c>
    </row>
    <row r="444" spans="1:5" ht="45.95" customHeight="1" x14ac:dyDescent="0.45">
      <c r="A444" s="2" t="s">
        <v>538</v>
      </c>
      <c r="B444" s="2" t="s">
        <v>539</v>
      </c>
      <c r="C444" s="3">
        <v>1</v>
      </c>
      <c r="D444" s="2" t="s">
        <v>749</v>
      </c>
      <c r="E444" s="4">
        <f>45000</f>
        <v>45000</v>
      </c>
    </row>
    <row r="445" spans="1:5" ht="45.95" customHeight="1" x14ac:dyDescent="0.45">
      <c r="A445" s="2" t="s">
        <v>750</v>
      </c>
      <c r="B445" s="2" t="s">
        <v>751</v>
      </c>
      <c r="C445" s="3">
        <v>1</v>
      </c>
      <c r="D445" s="2" t="s">
        <v>752</v>
      </c>
      <c r="E445" s="4">
        <f>43751</f>
        <v>43751</v>
      </c>
    </row>
    <row r="446" spans="1:5" ht="45.95" customHeight="1" x14ac:dyDescent="0.45">
      <c r="A446" s="2"/>
      <c r="B446" s="7" t="s">
        <v>753</v>
      </c>
      <c r="C446" s="8">
        <v>1</v>
      </c>
      <c r="D446" s="2">
        <v>286835</v>
      </c>
      <c r="E446" s="6">
        <v>42468</v>
      </c>
    </row>
    <row r="447" spans="1:5" ht="45.95" customHeight="1" x14ac:dyDescent="0.45">
      <c r="A447" s="2"/>
      <c r="B447" s="7" t="s">
        <v>754</v>
      </c>
      <c r="C447" s="8">
        <v>1</v>
      </c>
      <c r="D447" s="2">
        <v>18090313</v>
      </c>
      <c r="E447" s="6">
        <v>43191</v>
      </c>
    </row>
    <row r="448" spans="1:5" ht="45.95" customHeight="1" x14ac:dyDescent="0.45">
      <c r="A448" s="2"/>
      <c r="B448" s="7" t="s">
        <v>755</v>
      </c>
      <c r="C448" s="8">
        <v>1</v>
      </c>
      <c r="D448" s="2">
        <v>4218180172</v>
      </c>
      <c r="E448" s="6">
        <v>43395</v>
      </c>
    </row>
    <row r="449" spans="1:5" ht="45.95" customHeight="1" x14ac:dyDescent="0.45">
      <c r="A449" s="2"/>
      <c r="B449" s="7" t="s">
        <v>756</v>
      </c>
      <c r="C449" s="8">
        <v>1</v>
      </c>
      <c r="D449" s="5">
        <v>18460505</v>
      </c>
      <c r="E449" s="6">
        <v>43475</v>
      </c>
    </row>
    <row r="450" spans="1:5" ht="45.95" customHeight="1" x14ac:dyDescent="0.45">
      <c r="A450" s="2"/>
      <c r="B450" s="7" t="s">
        <v>757</v>
      </c>
      <c r="C450" s="8">
        <v>1</v>
      </c>
      <c r="D450" s="5">
        <v>18460512</v>
      </c>
      <c r="E450" s="6">
        <v>43475</v>
      </c>
    </row>
    <row r="451" spans="1:5" ht="45.95" customHeight="1" x14ac:dyDescent="0.45">
      <c r="A451" s="2"/>
      <c r="B451" s="7" t="s">
        <v>758</v>
      </c>
      <c r="C451" s="8">
        <v>1</v>
      </c>
      <c r="D451" s="2">
        <v>356340</v>
      </c>
      <c r="E451" s="6">
        <v>43510</v>
      </c>
    </row>
    <row r="452" spans="1:5" ht="45.95" customHeight="1" x14ac:dyDescent="0.45">
      <c r="A452" s="2"/>
      <c r="B452" s="7" t="s">
        <v>759</v>
      </c>
      <c r="C452" s="8">
        <v>1</v>
      </c>
      <c r="D452" s="5" t="s">
        <v>760</v>
      </c>
      <c r="E452" s="6">
        <v>43634</v>
      </c>
    </row>
    <row r="453" spans="1:5" ht="45.95" customHeight="1" x14ac:dyDescent="0.45">
      <c r="A453" s="2"/>
      <c r="B453" s="7" t="s">
        <v>761</v>
      </c>
      <c r="C453" s="8">
        <v>1</v>
      </c>
      <c r="D453" s="5" t="s">
        <v>762</v>
      </c>
      <c r="E453" s="6">
        <v>43634</v>
      </c>
    </row>
    <row r="454" spans="1:5" ht="45.95" customHeight="1" x14ac:dyDescent="0.45">
      <c r="A454" s="2"/>
      <c r="B454" s="7" t="s">
        <v>761</v>
      </c>
      <c r="C454" s="8">
        <v>1</v>
      </c>
      <c r="D454" s="5" t="s">
        <v>763</v>
      </c>
      <c r="E454" s="6">
        <v>43634</v>
      </c>
    </row>
    <row r="455" spans="1:5" ht="45.95" customHeight="1" x14ac:dyDescent="0.45">
      <c r="A455" s="2"/>
      <c r="B455" s="7" t="s">
        <v>761</v>
      </c>
      <c r="C455" s="8">
        <v>1</v>
      </c>
      <c r="D455" s="5" t="s">
        <v>764</v>
      </c>
      <c r="E455" s="6">
        <v>43634</v>
      </c>
    </row>
    <row r="456" spans="1:5" ht="45.95" customHeight="1" x14ac:dyDescent="0.45">
      <c r="A456" s="2"/>
      <c r="B456" s="7" t="s">
        <v>765</v>
      </c>
      <c r="C456" s="8">
        <v>1</v>
      </c>
      <c r="D456" s="2">
        <v>19390739</v>
      </c>
      <c r="E456" s="6">
        <v>43800</v>
      </c>
    </row>
    <row r="457" spans="1:5" ht="45.95" customHeight="1" x14ac:dyDescent="0.45">
      <c r="A457" s="2"/>
      <c r="B457" s="7" t="s">
        <v>766</v>
      </c>
      <c r="C457" s="8">
        <v>1</v>
      </c>
      <c r="D457" s="5" t="s">
        <v>308</v>
      </c>
      <c r="E457" s="6">
        <v>43857</v>
      </c>
    </row>
    <row r="458" spans="1:5" ht="45.95" customHeight="1" x14ac:dyDescent="0.45">
      <c r="A458" s="5" t="s">
        <v>421</v>
      </c>
      <c r="B458" s="7" t="s">
        <v>767</v>
      </c>
      <c r="C458" s="8">
        <v>1</v>
      </c>
      <c r="D458" s="2">
        <v>2003359</v>
      </c>
      <c r="E458" s="6">
        <v>44001</v>
      </c>
    </row>
    <row r="459" spans="1:5" ht="45.95" customHeight="1" x14ac:dyDescent="0.45">
      <c r="A459" s="2">
        <v>29954</v>
      </c>
      <c r="B459" s="7" t="s">
        <v>768</v>
      </c>
      <c r="C459" s="8">
        <v>1</v>
      </c>
      <c r="D459" s="2"/>
      <c r="E459" s="6">
        <v>44001</v>
      </c>
    </row>
    <row r="460" spans="1:5" ht="45.95" customHeight="1" x14ac:dyDescent="0.45">
      <c r="A460" s="9" t="s">
        <v>769</v>
      </c>
      <c r="B460" s="7" t="s">
        <v>770</v>
      </c>
      <c r="C460" s="8">
        <v>1</v>
      </c>
      <c r="D460" s="5" t="s">
        <v>771</v>
      </c>
      <c r="E460" s="6">
        <v>44001</v>
      </c>
    </row>
    <row r="461" spans="1:5" ht="45.95" customHeight="1" x14ac:dyDescent="0.45">
      <c r="A461" s="9" t="s">
        <v>769</v>
      </c>
      <c r="B461" s="7" t="s">
        <v>770</v>
      </c>
      <c r="C461" s="8">
        <v>1</v>
      </c>
      <c r="D461" s="5" t="s">
        <v>772</v>
      </c>
      <c r="E461" s="6">
        <v>44001</v>
      </c>
    </row>
    <row r="462" spans="1:5" ht="45.95" customHeight="1" x14ac:dyDescent="0.45">
      <c r="A462" s="9" t="s">
        <v>769</v>
      </c>
      <c r="B462" s="7"/>
      <c r="C462" s="8"/>
      <c r="D462" s="5" t="s">
        <v>773</v>
      </c>
      <c r="E462" s="6"/>
    </row>
    <row r="463" spans="1:5" ht="45.95" customHeight="1" x14ac:dyDescent="0.45">
      <c r="A463" s="2"/>
      <c r="B463" s="7" t="s">
        <v>774</v>
      </c>
      <c r="C463" s="8">
        <v>1</v>
      </c>
      <c r="D463" s="5" t="s">
        <v>775</v>
      </c>
      <c r="E463" s="6">
        <v>44075</v>
      </c>
    </row>
    <row r="464" spans="1:5" ht="45.95" customHeight="1" x14ac:dyDescent="0.45">
      <c r="A464" s="2"/>
      <c r="B464" s="7" t="s">
        <v>776</v>
      </c>
      <c r="C464" s="8">
        <v>1</v>
      </c>
      <c r="D464" s="5" t="s">
        <v>777</v>
      </c>
      <c r="E464" s="6">
        <v>44090</v>
      </c>
    </row>
    <row r="465" spans="1:5" ht="45.95" customHeight="1" x14ac:dyDescent="0.45">
      <c r="A465" s="2"/>
      <c r="B465" s="7" t="s">
        <v>778</v>
      </c>
      <c r="C465" s="8">
        <v>1</v>
      </c>
      <c r="D465" s="2">
        <v>586116</v>
      </c>
      <c r="E465" s="6">
        <v>44098</v>
      </c>
    </row>
    <row r="466" spans="1:5" ht="45.95" customHeight="1" x14ac:dyDescent="0.45">
      <c r="A466" s="2"/>
      <c r="B466" s="7" t="s">
        <v>779</v>
      </c>
      <c r="C466" s="8">
        <v>1</v>
      </c>
      <c r="D466" s="5" t="s">
        <v>780</v>
      </c>
      <c r="E466" s="6">
        <v>44137</v>
      </c>
    </row>
    <row r="467" spans="1:5" ht="45.95" customHeight="1" x14ac:dyDescent="0.45">
      <c r="A467" s="2"/>
      <c r="B467" s="7" t="s">
        <v>781</v>
      </c>
      <c r="C467" s="8">
        <v>1</v>
      </c>
      <c r="D467" s="2">
        <v>21111277</v>
      </c>
      <c r="E467" s="6">
        <v>44299</v>
      </c>
    </row>
    <row r="468" spans="1:5" ht="45.95" customHeight="1" x14ac:dyDescent="0.45">
      <c r="A468" s="2"/>
      <c r="B468" s="7" t="s">
        <v>782</v>
      </c>
      <c r="C468" s="8">
        <v>1</v>
      </c>
      <c r="D468" s="5" t="s">
        <v>783</v>
      </c>
      <c r="E468" s="6">
        <v>44657</v>
      </c>
    </row>
    <row r="469" spans="1:5" ht="45.95" customHeight="1" x14ac:dyDescent="0.45">
      <c r="A469" s="2"/>
      <c r="B469" s="7" t="s">
        <v>784</v>
      </c>
      <c r="C469" s="10">
        <v>1</v>
      </c>
      <c r="D469" s="5" t="s">
        <v>785</v>
      </c>
      <c r="E469" s="6">
        <v>44657</v>
      </c>
    </row>
    <row r="470" spans="1:5" ht="45.95" customHeight="1" x14ac:dyDescent="0.45">
      <c r="A470" s="2"/>
      <c r="B470" s="7" t="s">
        <v>786</v>
      </c>
      <c r="C470" s="8">
        <v>1</v>
      </c>
      <c r="D470" s="2" t="s">
        <v>787</v>
      </c>
      <c r="E470" s="6">
        <v>44657</v>
      </c>
    </row>
    <row r="471" spans="1:5" ht="45.95" customHeight="1" x14ac:dyDescent="0.45">
      <c r="A471" s="2"/>
      <c r="B471" s="7" t="s">
        <v>784</v>
      </c>
      <c r="C471" s="10">
        <v>1</v>
      </c>
      <c r="D471" s="5" t="s">
        <v>788</v>
      </c>
      <c r="E471" s="6">
        <v>44657</v>
      </c>
    </row>
    <row r="472" spans="1:5" ht="45.95" customHeight="1" x14ac:dyDescent="0.45">
      <c r="A472" s="2"/>
      <c r="B472" s="7" t="s">
        <v>789</v>
      </c>
      <c r="C472" s="8">
        <v>1</v>
      </c>
      <c r="D472" s="2">
        <v>455422</v>
      </c>
      <c r="E472" s="6">
        <v>44726</v>
      </c>
    </row>
    <row r="473" spans="1:5" ht="45.95" customHeight="1" x14ac:dyDescent="0.45">
      <c r="A473" s="2"/>
      <c r="B473" s="12" t="s">
        <v>790</v>
      </c>
      <c r="C473" s="10">
        <v>1</v>
      </c>
      <c r="D473" s="2">
        <v>459494</v>
      </c>
      <c r="E473" s="11">
        <v>44789</v>
      </c>
    </row>
    <row r="474" spans="1:5" ht="45.95" customHeight="1" x14ac:dyDescent="0.45">
      <c r="A474" s="2"/>
      <c r="B474" s="12" t="s">
        <v>790</v>
      </c>
      <c r="C474" s="10">
        <v>1</v>
      </c>
      <c r="D474" s="2">
        <v>459495</v>
      </c>
      <c r="E474" s="11">
        <v>44789</v>
      </c>
    </row>
    <row r="475" spans="1:5" ht="45.95" customHeight="1" x14ac:dyDescent="0.45">
      <c r="A475" s="2"/>
      <c r="B475" s="12" t="s">
        <v>790</v>
      </c>
      <c r="C475" s="10">
        <v>1</v>
      </c>
      <c r="D475" s="2">
        <v>459484</v>
      </c>
      <c r="E475" s="11">
        <v>44789</v>
      </c>
    </row>
    <row r="476" spans="1:5" ht="45.95" customHeight="1" x14ac:dyDescent="0.45">
      <c r="A476" s="2"/>
      <c r="B476" s="7" t="s">
        <v>791</v>
      </c>
      <c r="C476" s="8">
        <v>1</v>
      </c>
      <c r="D476" s="2"/>
      <c r="E476" s="6">
        <v>44789</v>
      </c>
    </row>
    <row r="477" spans="1:5" ht="45.95" customHeight="1" x14ac:dyDescent="0.45">
      <c r="A477" s="2"/>
      <c r="B477" s="12" t="s">
        <v>792</v>
      </c>
      <c r="C477" s="10">
        <v>1</v>
      </c>
      <c r="D477" s="2" t="s">
        <v>793</v>
      </c>
      <c r="E477" s="11">
        <v>44847</v>
      </c>
    </row>
    <row r="478" spans="1:5" ht="45.95" customHeight="1" x14ac:dyDescent="0.45">
      <c r="A478" s="2"/>
      <c r="B478" s="7" t="s">
        <v>794</v>
      </c>
      <c r="C478" s="8">
        <v>1</v>
      </c>
      <c r="D478" s="2">
        <v>22402011</v>
      </c>
      <c r="E478" s="6">
        <v>44862</v>
      </c>
    </row>
    <row r="479" spans="1:5" ht="45.95" customHeight="1" x14ac:dyDescent="0.45">
      <c r="A479" s="2"/>
      <c r="B479" s="7" t="s">
        <v>789</v>
      </c>
      <c r="C479" s="8">
        <v>1</v>
      </c>
      <c r="D479" s="2">
        <v>477380</v>
      </c>
      <c r="E479" s="6">
        <v>45015</v>
      </c>
    </row>
    <row r="480" spans="1:5" ht="45.95" customHeight="1" x14ac:dyDescent="0.45">
      <c r="A480" s="2"/>
      <c r="B480" s="7" t="s">
        <v>795</v>
      </c>
      <c r="C480" s="8">
        <v>1</v>
      </c>
      <c r="D480" s="2"/>
      <c r="E480" s="6">
        <v>45041</v>
      </c>
    </row>
    <row r="481" spans="1:5" ht="45.95" customHeight="1" x14ac:dyDescent="0.45">
      <c r="A481" s="2"/>
      <c r="B481" s="7" t="s">
        <v>796</v>
      </c>
      <c r="C481" s="8">
        <v>1</v>
      </c>
      <c r="D481" s="2"/>
      <c r="E481" s="6">
        <v>45068</v>
      </c>
    </row>
    <row r="482" spans="1:5" ht="45.95" customHeight="1" x14ac:dyDescent="0.45">
      <c r="A482" s="2"/>
      <c r="B482" s="7" t="s">
        <v>796</v>
      </c>
      <c r="C482" s="8">
        <v>1</v>
      </c>
      <c r="D482" s="2"/>
      <c r="E482" s="6"/>
    </row>
    <row r="483" spans="1:5" ht="45.95" customHeight="1" x14ac:dyDescent="0.45">
      <c r="A483" s="2"/>
      <c r="B483" s="7" t="s">
        <v>797</v>
      </c>
      <c r="C483" s="8">
        <v>1</v>
      </c>
      <c r="D483" s="2" t="s">
        <v>798</v>
      </c>
      <c r="E483" s="6">
        <v>45048</v>
      </c>
    </row>
    <row r="484" spans="1:5" ht="45.95" customHeight="1" x14ac:dyDescent="0.45">
      <c r="A484" s="2"/>
      <c r="B484" s="7" t="s">
        <v>799</v>
      </c>
      <c r="C484" s="13">
        <v>1</v>
      </c>
      <c r="D484" s="2">
        <v>20010841</v>
      </c>
      <c r="E484" s="6">
        <v>45048</v>
      </c>
    </row>
    <row r="485" spans="1:5" ht="45.95" customHeight="1" x14ac:dyDescent="0.45">
      <c r="A485" s="2"/>
      <c r="B485" s="7" t="s">
        <v>797</v>
      </c>
      <c r="C485" s="8">
        <v>1</v>
      </c>
      <c r="D485" s="2" t="s">
        <v>800</v>
      </c>
      <c r="E485" s="6">
        <v>45048</v>
      </c>
    </row>
    <row r="486" spans="1:5" ht="45.95" customHeight="1" x14ac:dyDescent="0.45">
      <c r="A486" s="2"/>
      <c r="B486" s="7" t="s">
        <v>799</v>
      </c>
      <c r="C486" s="13">
        <v>1</v>
      </c>
      <c r="D486" s="2">
        <v>20010840</v>
      </c>
      <c r="E486" s="6">
        <v>45048</v>
      </c>
    </row>
    <row r="487" spans="1:5" ht="45.95" customHeight="1" x14ac:dyDescent="0.45">
      <c r="A487" s="9" t="s">
        <v>801</v>
      </c>
      <c r="B487" s="7" t="s">
        <v>802</v>
      </c>
      <c r="C487" s="8">
        <v>1</v>
      </c>
      <c r="D487" s="2" t="s">
        <v>803</v>
      </c>
      <c r="E487" s="6">
        <v>45051</v>
      </c>
    </row>
    <row r="488" spans="1:5" ht="45.95" customHeight="1" x14ac:dyDescent="0.45">
      <c r="A488" s="2"/>
      <c r="B488" s="7" t="s">
        <v>804</v>
      </c>
      <c r="C488" s="8">
        <v>1</v>
      </c>
      <c r="D488" s="2" t="s">
        <v>805</v>
      </c>
      <c r="E488" s="6">
        <v>45072</v>
      </c>
    </row>
    <row r="489" spans="1:5" ht="45.95" customHeight="1" x14ac:dyDescent="0.45">
      <c r="A489" s="2"/>
      <c r="B489" s="7" t="s">
        <v>806</v>
      </c>
      <c r="C489" s="8">
        <v>1</v>
      </c>
      <c r="D489" s="2">
        <v>481603</v>
      </c>
      <c r="E489" s="6">
        <v>45078</v>
      </c>
    </row>
    <row r="490" spans="1:5" ht="45.95" customHeight="1" x14ac:dyDescent="0.45">
      <c r="A490" s="9" t="s">
        <v>807</v>
      </c>
      <c r="B490" s="7" t="s">
        <v>808</v>
      </c>
      <c r="C490" s="8">
        <v>1</v>
      </c>
      <c r="D490" s="5" t="s">
        <v>809</v>
      </c>
      <c r="E490" s="6">
        <v>45078</v>
      </c>
    </row>
    <row r="491" spans="1:5" ht="45.95" customHeight="1" x14ac:dyDescent="0.45">
      <c r="A491" s="2">
        <v>300000</v>
      </c>
      <c r="B491" s="7" t="s">
        <v>810</v>
      </c>
      <c r="C491" s="8">
        <v>1</v>
      </c>
      <c r="D491" s="2" t="s">
        <v>811</v>
      </c>
      <c r="E491" s="6">
        <v>45091</v>
      </c>
    </row>
    <row r="492" spans="1:5" ht="45.95" customHeight="1" x14ac:dyDescent="0.45">
      <c r="A492" s="2">
        <v>300000</v>
      </c>
      <c r="B492" s="12" t="s">
        <v>810</v>
      </c>
      <c r="C492" s="10">
        <v>1</v>
      </c>
      <c r="D492" s="2" t="s">
        <v>812</v>
      </c>
      <c r="E492" s="11">
        <v>45091</v>
      </c>
    </row>
    <row r="493" spans="1:5" ht="45.95" customHeight="1" x14ac:dyDescent="0.45">
      <c r="A493" s="9" t="s">
        <v>813</v>
      </c>
      <c r="B493" s="7" t="s">
        <v>814</v>
      </c>
      <c r="C493" s="8">
        <v>1</v>
      </c>
      <c r="D493" s="2" t="s">
        <v>815</v>
      </c>
      <c r="E493" s="6">
        <v>45108</v>
      </c>
    </row>
    <row r="494" spans="1:5" ht="45.95" customHeight="1" x14ac:dyDescent="0.45">
      <c r="A494" s="2"/>
      <c r="B494" s="12" t="s">
        <v>816</v>
      </c>
      <c r="C494" s="10">
        <v>1</v>
      </c>
      <c r="D494" s="2" t="s">
        <v>817</v>
      </c>
      <c r="E494" s="11">
        <v>45108</v>
      </c>
    </row>
    <row r="495" spans="1:5" ht="45.95" customHeight="1" x14ac:dyDescent="0.45">
      <c r="A495" s="2"/>
      <c r="B495" s="7" t="s">
        <v>818</v>
      </c>
      <c r="C495" s="8">
        <v>1</v>
      </c>
      <c r="D495" s="2" t="s">
        <v>819</v>
      </c>
      <c r="E495" s="6">
        <v>45108</v>
      </c>
    </row>
    <row r="496" spans="1:5" ht="45.95" customHeight="1" x14ac:dyDescent="0.45">
      <c r="A496" s="9" t="s">
        <v>820</v>
      </c>
      <c r="B496" s="7" t="s">
        <v>821</v>
      </c>
      <c r="C496" s="8">
        <v>1</v>
      </c>
      <c r="D496" s="2" t="s">
        <v>822</v>
      </c>
      <c r="E496" s="6">
        <v>45108</v>
      </c>
    </row>
    <row r="497" spans="1:5" ht="45.95" customHeight="1" x14ac:dyDescent="0.45">
      <c r="A497" s="2">
        <v>29966</v>
      </c>
      <c r="B497" s="12" t="s">
        <v>823</v>
      </c>
      <c r="C497" s="10">
        <v>1</v>
      </c>
      <c r="D497" s="2" t="s">
        <v>824</v>
      </c>
      <c r="E497" s="11">
        <v>45140</v>
      </c>
    </row>
    <row r="498" spans="1:5" ht="45.95" customHeight="1" x14ac:dyDescent="0.45">
      <c r="A498" s="2">
        <v>29966</v>
      </c>
      <c r="B498" s="12" t="s">
        <v>823</v>
      </c>
      <c r="C498" s="10">
        <v>1</v>
      </c>
      <c r="D498" s="2" t="s">
        <v>825</v>
      </c>
      <c r="E498" s="11">
        <v>45140</v>
      </c>
    </row>
    <row r="499" spans="1:5" ht="45.95" customHeight="1" x14ac:dyDescent="0.45">
      <c r="A499" s="2"/>
      <c r="B499" s="7" t="s">
        <v>826</v>
      </c>
      <c r="C499" s="8">
        <v>1</v>
      </c>
      <c r="D499" s="2" t="s">
        <v>827</v>
      </c>
      <c r="E499" s="14">
        <v>45188</v>
      </c>
    </row>
    <row r="500" spans="1:5" ht="45.95" customHeight="1" x14ac:dyDescent="0.45">
      <c r="A500" s="2"/>
      <c r="B500" s="12" t="s">
        <v>828</v>
      </c>
      <c r="C500" s="10">
        <v>1</v>
      </c>
      <c r="D500" s="2">
        <v>8007444</v>
      </c>
      <c r="E500" s="11">
        <v>45184</v>
      </c>
    </row>
    <row r="501" spans="1:5" ht="45.95" customHeight="1" x14ac:dyDescent="0.45">
      <c r="A501" s="2"/>
      <c r="B501" s="12" t="s">
        <v>829</v>
      </c>
      <c r="C501" s="10">
        <v>1</v>
      </c>
      <c r="D501" s="2"/>
      <c r="E501" s="11">
        <v>45196</v>
      </c>
    </row>
    <row r="502" spans="1:5" ht="45.95" customHeight="1" x14ac:dyDescent="0.45">
      <c r="A502" s="2"/>
      <c r="B502" s="12" t="s">
        <v>830</v>
      </c>
      <c r="C502" s="10">
        <v>1</v>
      </c>
      <c r="D502" s="2" t="s">
        <v>831</v>
      </c>
      <c r="E502" s="11">
        <v>45203</v>
      </c>
    </row>
    <row r="503" spans="1:5" ht="45.95" customHeight="1" x14ac:dyDescent="0.45">
      <c r="A503" s="2"/>
      <c r="B503" s="7" t="s">
        <v>832</v>
      </c>
      <c r="C503" s="8">
        <v>1</v>
      </c>
      <c r="D503" s="2">
        <v>824368</v>
      </c>
      <c r="E503" s="6">
        <v>45210</v>
      </c>
    </row>
    <row r="504" spans="1:5" ht="45.95" customHeight="1" x14ac:dyDescent="0.45">
      <c r="A504" s="2"/>
      <c r="B504" s="12" t="s">
        <v>833</v>
      </c>
      <c r="C504" s="10">
        <v>1</v>
      </c>
      <c r="D504" s="2">
        <v>8006840</v>
      </c>
      <c r="E504" s="11">
        <v>45267</v>
      </c>
    </row>
  </sheetData>
  <autoFilter ref="A2:E504" xr:uid="{00000000-0001-0000-0000-000000000000}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totale Janvier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MAYAUD</dc:creator>
  <cp:lastModifiedBy>Nathalie MAYAUD</cp:lastModifiedBy>
  <dcterms:created xsi:type="dcterms:W3CDTF">2025-02-13T13:08:52Z</dcterms:created>
  <dcterms:modified xsi:type="dcterms:W3CDTF">2025-02-13T13:22:29Z</dcterms:modified>
</cp:coreProperties>
</file>